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信局工作\02工业区改造\2024\工业区改造专项资金申报\24年项目公示\"/>
    </mc:Choice>
  </mc:AlternateContent>
  <bookViews>
    <workbookView xWindow="0" yWindow="0" windowWidth="21600" windowHeight="9840" tabRatio="444" firstSheet="1" activeTab="1"/>
  </bookViews>
  <sheets>
    <sheet name="专精特评分汇总表" sheetId="3" state="hidden" r:id="rId1"/>
    <sheet name="认定名单" sheetId="4" r:id="rId2"/>
    <sheet name="分数数值" sheetId="5" state="hidden" r:id="rId3"/>
  </sheets>
  <definedNames>
    <definedName name="_xlnm._FilterDatabase" localSheetId="2" hidden="1">分数数值!$A$3:$BJ$178</definedName>
    <definedName name="_xlnm._FilterDatabase" localSheetId="1" hidden="1">认定名单!$A$2:$AS$6</definedName>
    <definedName name="_xlnm._FilterDatabase" localSheetId="0" hidden="1">专精特评分汇总表!$A$3:$BA$178</definedName>
    <definedName name="_xlnm.Print_Area" localSheetId="1">认定名单!$A$1:$E$8</definedName>
    <definedName name="_xlnm.Print_Area" localSheetId="0">专精特评分汇总表!$A$1:$AM$178</definedName>
    <definedName name="_xlnm.Print_Titles" localSheetId="1">认定名单!$A:$A,认定名单!$2:$2</definedName>
    <definedName name="_xlnm.Print_Titles" localSheetId="0">专精特评分汇总表!$1:$3</definedName>
    <definedName name="国家及省级商标" localSheetId="0">专精特评分汇总表!$W$4:$W$13</definedName>
    <definedName name="国家及省级商标">#REF!</definedName>
  </definedNames>
  <calcPr calcId="162913"/>
</workbook>
</file>

<file path=xl/calcChain.xml><?xml version="1.0" encoding="utf-8"?>
<calcChain xmlns="http://schemas.openxmlformats.org/spreadsheetml/2006/main">
  <c r="AL178" i="5" l="1"/>
  <c r="AL177" i="5"/>
  <c r="AL176" i="5"/>
  <c r="AL175" i="5"/>
  <c r="AL174" i="5"/>
  <c r="AL173" i="5"/>
  <c r="AL172" i="5"/>
  <c r="AL171" i="5"/>
  <c r="AL170" i="5"/>
  <c r="AL169" i="5"/>
  <c r="AL168" i="5"/>
  <c r="AL167" i="5"/>
  <c r="AL166" i="5"/>
  <c r="AL165" i="5"/>
  <c r="AL164" i="5"/>
  <c r="AL163" i="5"/>
  <c r="AL162" i="5"/>
  <c r="AL161" i="5"/>
  <c r="AL160" i="5"/>
  <c r="AL159" i="5"/>
  <c r="AL158" i="5"/>
  <c r="AL157" i="5"/>
  <c r="AL156" i="5"/>
  <c r="AL155" i="5"/>
  <c r="AL154" i="5"/>
  <c r="AL153" i="5"/>
  <c r="AL152" i="5"/>
  <c r="AL151" i="5"/>
  <c r="AL150" i="5"/>
  <c r="AL149" i="5"/>
  <c r="AL148" i="5"/>
  <c r="AL147" i="5"/>
  <c r="AL146" i="5"/>
  <c r="AL145" i="5"/>
  <c r="AL144" i="5"/>
  <c r="AL143" i="5"/>
  <c r="AL142" i="5"/>
  <c r="AL141" i="5"/>
  <c r="AL140" i="5"/>
  <c r="AL139" i="5"/>
  <c r="AL138" i="5"/>
  <c r="AL137" i="5"/>
  <c r="AL136" i="5"/>
  <c r="AL135" i="5"/>
  <c r="AL134" i="5"/>
  <c r="AL133" i="5"/>
  <c r="AL132" i="5"/>
  <c r="AL131" i="5"/>
  <c r="AL130" i="5"/>
  <c r="AL129" i="5"/>
  <c r="AL128" i="5"/>
  <c r="AL127" i="5"/>
  <c r="AL126" i="5"/>
  <c r="AL125" i="5"/>
  <c r="AL124" i="5"/>
  <c r="AL123" i="5"/>
  <c r="AL122" i="5"/>
  <c r="AL121" i="5"/>
  <c r="AL120" i="5"/>
  <c r="AL119" i="5"/>
  <c r="AL118" i="5"/>
  <c r="AL117" i="5"/>
  <c r="AL116" i="5"/>
  <c r="AL115" i="5"/>
  <c r="AL114" i="5"/>
  <c r="AL113" i="5"/>
  <c r="AL112" i="5"/>
  <c r="AL111" i="5"/>
  <c r="AL110" i="5"/>
  <c r="AL109" i="5"/>
  <c r="AL108" i="5"/>
  <c r="AL107" i="5"/>
  <c r="AL106" i="5"/>
  <c r="AL105" i="5"/>
  <c r="AL104" i="5"/>
  <c r="AL103" i="5"/>
  <c r="AL102" i="5"/>
  <c r="AL101" i="5"/>
  <c r="AL100" i="5"/>
  <c r="AL99" i="5"/>
  <c r="AL98" i="5"/>
  <c r="AL97" i="5"/>
  <c r="AL96" i="5"/>
  <c r="AL95" i="5"/>
  <c r="AL94" i="5"/>
  <c r="AL93" i="5"/>
  <c r="AL92" i="5"/>
  <c r="AL91" i="5"/>
  <c r="AL90" i="5"/>
  <c r="AL89" i="5"/>
  <c r="AL88" i="5"/>
  <c r="AL87" i="5"/>
  <c r="AL86" i="5"/>
  <c r="AL85" i="5"/>
  <c r="AL84" i="5"/>
  <c r="AL83" i="5"/>
  <c r="AL82" i="5"/>
  <c r="AL81" i="5"/>
  <c r="AL80" i="5"/>
  <c r="AL79" i="5"/>
  <c r="AL78" i="5"/>
  <c r="AL77" i="5"/>
  <c r="AL76" i="5"/>
  <c r="AL75" i="5"/>
  <c r="AL74" i="5"/>
  <c r="AL73" i="5"/>
  <c r="AL72" i="5"/>
  <c r="AL71" i="5"/>
  <c r="AL70" i="5"/>
  <c r="AL69" i="5"/>
  <c r="AL68" i="5"/>
  <c r="AL67" i="5"/>
  <c r="AL66" i="5"/>
  <c r="AL65" i="5"/>
  <c r="AL64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BF178" i="3"/>
  <c r="BE178" i="3"/>
  <c r="BD178" i="3"/>
  <c r="BG178" i="3" s="1"/>
  <c r="AJ178" i="3"/>
  <c r="AK178" i="3" s="1"/>
  <c r="AH178" i="3"/>
  <c r="AI178" i="3" s="1"/>
  <c r="AG178" i="3"/>
  <c r="AE178" i="3"/>
  <c r="AC178" i="3"/>
  <c r="Z178" i="3"/>
  <c r="AA178" i="3" s="1"/>
  <c r="Y178" i="3"/>
  <c r="V178" i="3"/>
  <c r="S178" i="3"/>
  <c r="N178" i="3"/>
  <c r="J178" i="3"/>
  <c r="K178" i="3" s="1"/>
  <c r="H178" i="3"/>
  <c r="F178" i="3"/>
  <c r="BF177" i="3"/>
  <c r="BE177" i="3"/>
  <c r="BD177" i="3"/>
  <c r="BG177" i="3" s="1"/>
  <c r="AJ177" i="3"/>
  <c r="AK177" i="3" s="1"/>
  <c r="AH177" i="3"/>
  <c r="AI177" i="3" s="1"/>
  <c r="AG177" i="3"/>
  <c r="AE177" i="3"/>
  <c r="AC177" i="3"/>
  <c r="Z177" i="3"/>
  <c r="AA177" i="3" s="1"/>
  <c r="Y177" i="3"/>
  <c r="V177" i="3"/>
  <c r="S177" i="3"/>
  <c r="T177" i="3" s="1"/>
  <c r="N177" i="3"/>
  <c r="J177" i="3"/>
  <c r="K177" i="3" s="1"/>
  <c r="H177" i="3"/>
  <c r="F177" i="3"/>
  <c r="BF176" i="3"/>
  <c r="BE176" i="3"/>
  <c r="BD176" i="3"/>
  <c r="BG176" i="3" s="1"/>
  <c r="AJ176" i="3"/>
  <c r="AK176" i="3" s="1"/>
  <c r="AH176" i="3"/>
  <c r="AI176" i="3" s="1"/>
  <c r="AG176" i="3"/>
  <c r="AE176" i="3"/>
  <c r="AC176" i="3"/>
  <c r="Z176" i="3"/>
  <c r="AA176" i="3" s="1"/>
  <c r="Y176" i="3"/>
  <c r="V176" i="3"/>
  <c r="S176" i="3"/>
  <c r="T176" i="3" s="1"/>
  <c r="N176" i="3"/>
  <c r="J176" i="3"/>
  <c r="K176" i="3" s="1"/>
  <c r="H176" i="3"/>
  <c r="F176" i="3"/>
  <c r="BF175" i="3"/>
  <c r="BE175" i="3"/>
  <c r="BD175" i="3"/>
  <c r="BG175" i="3" s="1"/>
  <c r="AJ175" i="3"/>
  <c r="AK175" i="3" s="1"/>
  <c r="AH175" i="3"/>
  <c r="AI175" i="3" s="1"/>
  <c r="AG175" i="3"/>
  <c r="AE175" i="3"/>
  <c r="AC175" i="3"/>
  <c r="Z175" i="3"/>
  <c r="AA175" i="3" s="1"/>
  <c r="Y175" i="3"/>
  <c r="V175" i="3"/>
  <c r="S175" i="3"/>
  <c r="T175" i="3" s="1"/>
  <c r="N175" i="3"/>
  <c r="J175" i="3"/>
  <c r="K175" i="3" s="1"/>
  <c r="H175" i="3"/>
  <c r="F175" i="3"/>
  <c r="BF174" i="3"/>
  <c r="BE174" i="3"/>
  <c r="BD174" i="3"/>
  <c r="BG174" i="3" s="1"/>
  <c r="AJ174" i="3"/>
  <c r="AK174" i="3" s="1"/>
  <c r="AH174" i="3"/>
  <c r="AI174" i="3" s="1"/>
  <c r="AG174" i="3"/>
  <c r="AE174" i="3"/>
  <c r="AC174" i="3"/>
  <c r="Z174" i="3"/>
  <c r="AA174" i="3" s="1"/>
  <c r="Y174" i="3"/>
  <c r="V174" i="3"/>
  <c r="S174" i="3"/>
  <c r="N174" i="3"/>
  <c r="J174" i="3"/>
  <c r="K174" i="3" s="1"/>
  <c r="H174" i="3"/>
  <c r="F174" i="3"/>
  <c r="BF173" i="3"/>
  <c r="BE173" i="3"/>
  <c r="BD173" i="3"/>
  <c r="BG173" i="3" s="1"/>
  <c r="AJ173" i="3"/>
  <c r="AK173" i="3" s="1"/>
  <c r="AH173" i="3"/>
  <c r="AI173" i="3" s="1"/>
  <c r="AG173" i="3"/>
  <c r="AE173" i="3"/>
  <c r="AC173" i="3"/>
  <c r="Z173" i="3"/>
  <c r="AA173" i="3" s="1"/>
  <c r="Y173" i="3"/>
  <c r="V173" i="3"/>
  <c r="S173" i="3"/>
  <c r="N173" i="3"/>
  <c r="J173" i="3"/>
  <c r="K173" i="3" s="1"/>
  <c r="H173" i="3"/>
  <c r="F173" i="3"/>
  <c r="BF172" i="3"/>
  <c r="BE172" i="3"/>
  <c r="BD172" i="3"/>
  <c r="BG172" i="3" s="1"/>
  <c r="AJ172" i="3"/>
  <c r="AK172" i="3" s="1"/>
  <c r="AH172" i="3"/>
  <c r="AI172" i="3" s="1"/>
  <c r="AG172" i="3"/>
  <c r="AE172" i="3"/>
  <c r="AC172" i="3"/>
  <c r="Z172" i="3"/>
  <c r="AA172" i="3" s="1"/>
  <c r="Y172" i="3"/>
  <c r="V172" i="3"/>
  <c r="S172" i="3"/>
  <c r="T172" i="3" s="1"/>
  <c r="N172" i="3"/>
  <c r="J172" i="3"/>
  <c r="K172" i="3" s="1"/>
  <c r="H172" i="3"/>
  <c r="F172" i="3"/>
  <c r="BF171" i="3"/>
  <c r="BE171" i="3"/>
  <c r="BD171" i="3"/>
  <c r="BG171" i="3" s="1"/>
  <c r="AJ171" i="3"/>
  <c r="AK171" i="3" s="1"/>
  <c r="AH171" i="3"/>
  <c r="AI171" i="3" s="1"/>
  <c r="AG171" i="3"/>
  <c r="AE171" i="3"/>
  <c r="AC171" i="3"/>
  <c r="Z171" i="3"/>
  <c r="AA171" i="3" s="1"/>
  <c r="Y171" i="3"/>
  <c r="V171" i="3"/>
  <c r="S171" i="3"/>
  <c r="T171" i="3" s="1"/>
  <c r="N171" i="3"/>
  <c r="J171" i="3"/>
  <c r="K171" i="3" s="1"/>
  <c r="H171" i="3"/>
  <c r="F171" i="3"/>
  <c r="BF170" i="3"/>
  <c r="BE170" i="3"/>
  <c r="BD170" i="3"/>
  <c r="BG170" i="3" s="1"/>
  <c r="AJ170" i="3"/>
  <c r="AK170" i="3" s="1"/>
  <c r="AH170" i="3"/>
  <c r="AI170" i="3" s="1"/>
  <c r="AG170" i="3"/>
  <c r="AE170" i="3"/>
  <c r="AC170" i="3"/>
  <c r="Z170" i="3"/>
  <c r="AA170" i="3" s="1"/>
  <c r="Y170" i="3"/>
  <c r="V170" i="3"/>
  <c r="S170" i="3"/>
  <c r="N170" i="3"/>
  <c r="J170" i="3"/>
  <c r="K170" i="3" s="1"/>
  <c r="H170" i="3"/>
  <c r="F170" i="3"/>
  <c r="BF169" i="3"/>
  <c r="BE169" i="3"/>
  <c r="BD169" i="3"/>
  <c r="BG169" i="3" s="1"/>
  <c r="AJ169" i="3"/>
  <c r="AK169" i="3" s="1"/>
  <c r="AH169" i="3"/>
  <c r="AI169" i="3" s="1"/>
  <c r="AG169" i="3"/>
  <c r="AE169" i="3"/>
  <c r="AC169" i="3"/>
  <c r="Z169" i="3"/>
  <c r="AA169" i="3" s="1"/>
  <c r="Y169" i="3"/>
  <c r="V169" i="3"/>
  <c r="S169" i="3"/>
  <c r="N169" i="3"/>
  <c r="J169" i="3"/>
  <c r="K169" i="3" s="1"/>
  <c r="H169" i="3"/>
  <c r="F169" i="3"/>
  <c r="BF168" i="3"/>
  <c r="BE168" i="3"/>
  <c r="BD168" i="3"/>
  <c r="BG168" i="3" s="1"/>
  <c r="AJ168" i="3"/>
  <c r="AK168" i="3" s="1"/>
  <c r="AH168" i="3"/>
  <c r="AI168" i="3" s="1"/>
  <c r="AG168" i="3"/>
  <c r="AE168" i="3"/>
  <c r="AC168" i="3"/>
  <c r="Z168" i="3"/>
  <c r="AA168" i="3" s="1"/>
  <c r="Y168" i="3"/>
  <c r="V168" i="3"/>
  <c r="S168" i="3"/>
  <c r="T168" i="3" s="1"/>
  <c r="N168" i="3"/>
  <c r="J168" i="3"/>
  <c r="K168" i="3" s="1"/>
  <c r="H168" i="3"/>
  <c r="F168" i="3"/>
  <c r="BF167" i="3"/>
  <c r="BE167" i="3"/>
  <c r="BD167" i="3"/>
  <c r="BG167" i="3" s="1"/>
  <c r="AJ167" i="3"/>
  <c r="AK167" i="3" s="1"/>
  <c r="AH167" i="3"/>
  <c r="AI167" i="3" s="1"/>
  <c r="AG167" i="3"/>
  <c r="AE167" i="3"/>
  <c r="AC167" i="3"/>
  <c r="Z167" i="3"/>
  <c r="AA167" i="3" s="1"/>
  <c r="Y167" i="3"/>
  <c r="V167" i="3"/>
  <c r="S167" i="3"/>
  <c r="N167" i="3"/>
  <c r="J167" i="3"/>
  <c r="K167" i="3" s="1"/>
  <c r="H167" i="3"/>
  <c r="F167" i="3"/>
  <c r="BF166" i="3"/>
  <c r="BE166" i="3"/>
  <c r="BD166" i="3"/>
  <c r="BG166" i="3" s="1"/>
  <c r="AJ166" i="3"/>
  <c r="AK166" i="3" s="1"/>
  <c r="AH166" i="3"/>
  <c r="AI166" i="3" s="1"/>
  <c r="AG166" i="3"/>
  <c r="AE166" i="3"/>
  <c r="AC166" i="3"/>
  <c r="Z166" i="3"/>
  <c r="AA166" i="3" s="1"/>
  <c r="Y166" i="3"/>
  <c r="V166" i="3"/>
  <c r="S166" i="3"/>
  <c r="N166" i="3"/>
  <c r="J166" i="3"/>
  <c r="K166" i="3" s="1"/>
  <c r="H166" i="3"/>
  <c r="F166" i="3"/>
  <c r="BF165" i="3"/>
  <c r="BE165" i="3"/>
  <c r="BD165" i="3"/>
  <c r="BG165" i="3" s="1"/>
  <c r="AJ165" i="3"/>
  <c r="AK165" i="3" s="1"/>
  <c r="AH165" i="3"/>
  <c r="AI165" i="3" s="1"/>
  <c r="AG165" i="3"/>
  <c r="AE165" i="3"/>
  <c r="AC165" i="3"/>
  <c r="Z165" i="3"/>
  <c r="AA165" i="3" s="1"/>
  <c r="Y165" i="3"/>
  <c r="V165" i="3"/>
  <c r="S165" i="3"/>
  <c r="T165" i="3" s="1"/>
  <c r="N165" i="3"/>
  <c r="J165" i="3"/>
  <c r="K165" i="3" s="1"/>
  <c r="H165" i="3"/>
  <c r="F165" i="3"/>
  <c r="BF164" i="3"/>
  <c r="BE164" i="3"/>
  <c r="BD164" i="3"/>
  <c r="BG164" i="3" s="1"/>
  <c r="AJ164" i="3"/>
  <c r="AK164" i="3" s="1"/>
  <c r="AH164" i="3"/>
  <c r="AI164" i="3" s="1"/>
  <c r="AG164" i="3"/>
  <c r="AE164" i="3"/>
  <c r="AC164" i="3"/>
  <c r="Z164" i="3"/>
  <c r="AA164" i="3" s="1"/>
  <c r="Y164" i="3"/>
  <c r="V164" i="3"/>
  <c r="S164" i="3"/>
  <c r="T164" i="3" s="1"/>
  <c r="N164" i="3"/>
  <c r="J164" i="3"/>
  <c r="K164" i="3" s="1"/>
  <c r="H164" i="3"/>
  <c r="F164" i="3"/>
  <c r="BF163" i="3"/>
  <c r="BE163" i="3"/>
  <c r="BD163" i="3"/>
  <c r="BG163" i="3" s="1"/>
  <c r="AJ163" i="3"/>
  <c r="AK163" i="3" s="1"/>
  <c r="AH163" i="3"/>
  <c r="AI163" i="3" s="1"/>
  <c r="AG163" i="3"/>
  <c r="AE163" i="3"/>
  <c r="AC163" i="3"/>
  <c r="Z163" i="3"/>
  <c r="AA163" i="3" s="1"/>
  <c r="Y163" i="3"/>
  <c r="V163" i="3"/>
  <c r="S163" i="3"/>
  <c r="N163" i="3"/>
  <c r="J163" i="3"/>
  <c r="K163" i="3" s="1"/>
  <c r="H163" i="3"/>
  <c r="F163" i="3"/>
  <c r="BF162" i="3"/>
  <c r="BE162" i="3"/>
  <c r="BD162" i="3"/>
  <c r="BG162" i="3" s="1"/>
  <c r="AJ162" i="3"/>
  <c r="AK162" i="3" s="1"/>
  <c r="AH162" i="3"/>
  <c r="AI162" i="3" s="1"/>
  <c r="AG162" i="3"/>
  <c r="AE162" i="3"/>
  <c r="AC162" i="3"/>
  <c r="Z162" i="3"/>
  <c r="AA162" i="3" s="1"/>
  <c r="Y162" i="3"/>
  <c r="V162" i="3"/>
  <c r="S162" i="3"/>
  <c r="N162" i="3"/>
  <c r="J162" i="3"/>
  <c r="K162" i="3" s="1"/>
  <c r="H162" i="3"/>
  <c r="F162" i="3"/>
  <c r="BF161" i="3"/>
  <c r="BE161" i="3"/>
  <c r="BD161" i="3"/>
  <c r="BG161" i="3" s="1"/>
  <c r="AJ161" i="3"/>
  <c r="AK161" i="3" s="1"/>
  <c r="AH161" i="3"/>
  <c r="AI161" i="3" s="1"/>
  <c r="AG161" i="3"/>
  <c r="AE161" i="3"/>
  <c r="AC161" i="3"/>
  <c r="Z161" i="3"/>
  <c r="AA161" i="3" s="1"/>
  <c r="Y161" i="3"/>
  <c r="V161" i="3"/>
  <c r="S161" i="3"/>
  <c r="T161" i="3" s="1"/>
  <c r="N161" i="3"/>
  <c r="J161" i="3"/>
  <c r="K161" i="3" s="1"/>
  <c r="H161" i="3"/>
  <c r="F161" i="3"/>
  <c r="BF160" i="3"/>
  <c r="BE160" i="3"/>
  <c r="BD160" i="3"/>
  <c r="BG160" i="3" s="1"/>
  <c r="AJ160" i="3"/>
  <c r="AK160" i="3" s="1"/>
  <c r="AH160" i="3"/>
  <c r="AI160" i="3" s="1"/>
  <c r="AG160" i="3"/>
  <c r="AE160" i="3"/>
  <c r="AC160" i="3"/>
  <c r="Z160" i="3"/>
  <c r="AA160" i="3" s="1"/>
  <c r="Y160" i="3"/>
  <c r="V160" i="3"/>
  <c r="S160" i="3"/>
  <c r="N160" i="3"/>
  <c r="J160" i="3"/>
  <c r="K160" i="3" s="1"/>
  <c r="H160" i="3"/>
  <c r="F160" i="3"/>
  <c r="BF159" i="3"/>
  <c r="BE159" i="3"/>
  <c r="BD159" i="3"/>
  <c r="BG159" i="3" s="1"/>
  <c r="AJ159" i="3"/>
  <c r="AK159" i="3" s="1"/>
  <c r="AH159" i="3"/>
  <c r="AI159" i="3" s="1"/>
  <c r="AG159" i="3"/>
  <c r="AE159" i="3"/>
  <c r="AC159" i="3"/>
  <c r="Z159" i="3"/>
  <c r="AA159" i="3" s="1"/>
  <c r="Y159" i="3"/>
  <c r="V159" i="3"/>
  <c r="S159" i="3"/>
  <c r="T159" i="3" s="1"/>
  <c r="N159" i="3"/>
  <c r="J159" i="3"/>
  <c r="K159" i="3" s="1"/>
  <c r="H159" i="3"/>
  <c r="F159" i="3"/>
  <c r="BF158" i="3"/>
  <c r="BE158" i="3"/>
  <c r="BD158" i="3"/>
  <c r="BG158" i="3" s="1"/>
  <c r="AJ158" i="3"/>
  <c r="AK158" i="3" s="1"/>
  <c r="AH158" i="3"/>
  <c r="AI158" i="3" s="1"/>
  <c r="AG158" i="3"/>
  <c r="AE158" i="3"/>
  <c r="AC158" i="3"/>
  <c r="Z158" i="3"/>
  <c r="AA158" i="3" s="1"/>
  <c r="Y158" i="3"/>
  <c r="V158" i="3"/>
  <c r="S158" i="3"/>
  <c r="N158" i="3"/>
  <c r="J158" i="3"/>
  <c r="K158" i="3" s="1"/>
  <c r="H158" i="3"/>
  <c r="F158" i="3"/>
  <c r="BF157" i="3"/>
  <c r="BE157" i="3"/>
  <c r="BD157" i="3"/>
  <c r="BG157" i="3" s="1"/>
  <c r="AJ157" i="3"/>
  <c r="AK157" i="3" s="1"/>
  <c r="AH157" i="3"/>
  <c r="AI157" i="3" s="1"/>
  <c r="AG157" i="3"/>
  <c r="AE157" i="3"/>
  <c r="AC157" i="3"/>
  <c r="Z157" i="3"/>
  <c r="AA157" i="3" s="1"/>
  <c r="Y157" i="3"/>
  <c r="V157" i="3"/>
  <c r="S157" i="3"/>
  <c r="N157" i="3"/>
  <c r="J157" i="3"/>
  <c r="K157" i="3" s="1"/>
  <c r="H157" i="3"/>
  <c r="F157" i="3"/>
  <c r="BF156" i="3"/>
  <c r="BE156" i="3"/>
  <c r="BD156" i="3"/>
  <c r="BG156" i="3" s="1"/>
  <c r="AJ156" i="3"/>
  <c r="AK156" i="3" s="1"/>
  <c r="AH156" i="3"/>
  <c r="AI156" i="3" s="1"/>
  <c r="AG156" i="3"/>
  <c r="AE156" i="3"/>
  <c r="AC156" i="3"/>
  <c r="Z156" i="3"/>
  <c r="AA156" i="3" s="1"/>
  <c r="Y156" i="3"/>
  <c r="V156" i="3"/>
  <c r="S156" i="3"/>
  <c r="N156" i="3"/>
  <c r="J156" i="3"/>
  <c r="K156" i="3" s="1"/>
  <c r="H156" i="3"/>
  <c r="F156" i="3"/>
  <c r="BF155" i="3"/>
  <c r="BE155" i="3"/>
  <c r="BD155" i="3"/>
  <c r="BG155" i="3" s="1"/>
  <c r="AJ155" i="3"/>
  <c r="AK155" i="3" s="1"/>
  <c r="AH155" i="3"/>
  <c r="AI155" i="3" s="1"/>
  <c r="AG155" i="3"/>
  <c r="AE155" i="3"/>
  <c r="AC155" i="3"/>
  <c r="Z155" i="3"/>
  <c r="AA155" i="3" s="1"/>
  <c r="Y155" i="3"/>
  <c r="V155" i="3"/>
  <c r="S155" i="3"/>
  <c r="N155" i="3"/>
  <c r="J155" i="3"/>
  <c r="K155" i="3" s="1"/>
  <c r="H155" i="3"/>
  <c r="F155" i="3"/>
  <c r="BF154" i="3"/>
  <c r="BE154" i="3"/>
  <c r="BD154" i="3"/>
  <c r="BG154" i="3" s="1"/>
  <c r="AJ154" i="3"/>
  <c r="AK154" i="3" s="1"/>
  <c r="AH154" i="3"/>
  <c r="AI154" i="3" s="1"/>
  <c r="AG154" i="3"/>
  <c r="AE154" i="3"/>
  <c r="AC154" i="3"/>
  <c r="Z154" i="3"/>
  <c r="AA154" i="3" s="1"/>
  <c r="Y154" i="3"/>
  <c r="V154" i="3"/>
  <c r="S154" i="3"/>
  <c r="N154" i="3"/>
  <c r="J154" i="3"/>
  <c r="K154" i="3" s="1"/>
  <c r="H154" i="3"/>
  <c r="F154" i="3"/>
  <c r="BF153" i="3"/>
  <c r="BE153" i="3"/>
  <c r="BD153" i="3"/>
  <c r="BG153" i="3" s="1"/>
  <c r="AJ153" i="3"/>
  <c r="AK153" i="3" s="1"/>
  <c r="AH153" i="3"/>
  <c r="AI153" i="3" s="1"/>
  <c r="AG153" i="3"/>
  <c r="AE153" i="3"/>
  <c r="AC153" i="3"/>
  <c r="Z153" i="3"/>
  <c r="AA153" i="3" s="1"/>
  <c r="Y153" i="3"/>
  <c r="V153" i="3"/>
  <c r="S153" i="3"/>
  <c r="N153" i="3"/>
  <c r="J153" i="3"/>
  <c r="K153" i="3" s="1"/>
  <c r="H153" i="3"/>
  <c r="F153" i="3"/>
  <c r="BF152" i="3"/>
  <c r="BE152" i="3"/>
  <c r="BD152" i="3"/>
  <c r="BG152" i="3" s="1"/>
  <c r="AJ152" i="3"/>
  <c r="AK152" i="3" s="1"/>
  <c r="AH152" i="3"/>
  <c r="AI152" i="3" s="1"/>
  <c r="AG152" i="3"/>
  <c r="AE152" i="3"/>
  <c r="AC152" i="3"/>
  <c r="Z152" i="3"/>
  <c r="AA152" i="3" s="1"/>
  <c r="Y152" i="3"/>
  <c r="V152" i="3"/>
  <c r="S152" i="3"/>
  <c r="N152" i="3"/>
  <c r="J152" i="3"/>
  <c r="K152" i="3" s="1"/>
  <c r="H152" i="3"/>
  <c r="F152" i="3"/>
  <c r="BF151" i="3"/>
  <c r="BE151" i="3"/>
  <c r="BD151" i="3"/>
  <c r="BG151" i="3" s="1"/>
  <c r="AJ151" i="3"/>
  <c r="AK151" i="3" s="1"/>
  <c r="AH151" i="3"/>
  <c r="AI151" i="3" s="1"/>
  <c r="AG151" i="3"/>
  <c r="AE151" i="3"/>
  <c r="AC151" i="3"/>
  <c r="Z151" i="3"/>
  <c r="AA151" i="3" s="1"/>
  <c r="Y151" i="3"/>
  <c r="V151" i="3"/>
  <c r="S151" i="3"/>
  <c r="N151" i="3"/>
  <c r="J151" i="3"/>
  <c r="K151" i="3" s="1"/>
  <c r="H151" i="3"/>
  <c r="F151" i="3"/>
  <c r="BF150" i="3"/>
  <c r="BE150" i="3"/>
  <c r="BD150" i="3"/>
  <c r="BG150" i="3" s="1"/>
  <c r="AJ150" i="3"/>
  <c r="AK150" i="3" s="1"/>
  <c r="AH150" i="3"/>
  <c r="AI150" i="3" s="1"/>
  <c r="AG150" i="3"/>
  <c r="AE150" i="3"/>
  <c r="AC150" i="3"/>
  <c r="Z150" i="3"/>
  <c r="AA150" i="3" s="1"/>
  <c r="Y150" i="3"/>
  <c r="V150" i="3"/>
  <c r="S150" i="3"/>
  <c r="T150" i="3" s="1"/>
  <c r="N150" i="3"/>
  <c r="J150" i="3"/>
  <c r="K150" i="3" s="1"/>
  <c r="H150" i="3"/>
  <c r="F150" i="3"/>
  <c r="BF149" i="3"/>
  <c r="BE149" i="3"/>
  <c r="BD149" i="3"/>
  <c r="BG149" i="3" s="1"/>
  <c r="AJ149" i="3"/>
  <c r="AK149" i="3" s="1"/>
  <c r="AH149" i="3"/>
  <c r="AI149" i="3" s="1"/>
  <c r="AG149" i="3"/>
  <c r="AE149" i="3"/>
  <c r="AC149" i="3"/>
  <c r="Z149" i="3"/>
  <c r="AA149" i="3" s="1"/>
  <c r="Y149" i="3"/>
  <c r="V149" i="3"/>
  <c r="S149" i="3"/>
  <c r="T149" i="3" s="1"/>
  <c r="N149" i="3"/>
  <c r="J149" i="3"/>
  <c r="K149" i="3" s="1"/>
  <c r="H149" i="3"/>
  <c r="F149" i="3"/>
  <c r="BF148" i="3"/>
  <c r="BE148" i="3"/>
  <c r="BD148" i="3"/>
  <c r="BG148" i="3" s="1"/>
  <c r="AJ148" i="3"/>
  <c r="AK148" i="3" s="1"/>
  <c r="AH148" i="3"/>
  <c r="AI148" i="3" s="1"/>
  <c r="AG148" i="3"/>
  <c r="AE148" i="3"/>
  <c r="AC148" i="3"/>
  <c r="Z148" i="3"/>
  <c r="AA148" i="3" s="1"/>
  <c r="Y148" i="3"/>
  <c r="V148" i="3"/>
  <c r="S148" i="3"/>
  <c r="N148" i="3"/>
  <c r="J148" i="3"/>
  <c r="K148" i="3" s="1"/>
  <c r="H148" i="3"/>
  <c r="F148" i="3"/>
  <c r="BF147" i="3"/>
  <c r="BE147" i="3"/>
  <c r="BD147" i="3"/>
  <c r="BG147" i="3" s="1"/>
  <c r="AJ147" i="3"/>
  <c r="AK147" i="3" s="1"/>
  <c r="AH147" i="3"/>
  <c r="AI147" i="3" s="1"/>
  <c r="AG147" i="3"/>
  <c r="AE147" i="3"/>
  <c r="AC147" i="3"/>
  <c r="Z147" i="3"/>
  <c r="AA147" i="3" s="1"/>
  <c r="Y147" i="3"/>
  <c r="V147" i="3"/>
  <c r="S147" i="3"/>
  <c r="N147" i="3"/>
  <c r="J147" i="3"/>
  <c r="K147" i="3" s="1"/>
  <c r="H147" i="3"/>
  <c r="F147" i="3"/>
  <c r="BF146" i="3"/>
  <c r="BE146" i="3"/>
  <c r="BD146" i="3"/>
  <c r="BG146" i="3" s="1"/>
  <c r="AJ146" i="3"/>
  <c r="AK146" i="3" s="1"/>
  <c r="AH146" i="3"/>
  <c r="AI146" i="3" s="1"/>
  <c r="AG146" i="3"/>
  <c r="AE146" i="3"/>
  <c r="AC146" i="3"/>
  <c r="Z146" i="3"/>
  <c r="AA146" i="3" s="1"/>
  <c r="Y146" i="3"/>
  <c r="V146" i="3"/>
  <c r="S146" i="3"/>
  <c r="T146" i="3" s="1"/>
  <c r="N146" i="3"/>
  <c r="J146" i="3"/>
  <c r="K146" i="3" s="1"/>
  <c r="H146" i="3"/>
  <c r="F146" i="3"/>
  <c r="BF145" i="3"/>
  <c r="BE145" i="3"/>
  <c r="BD145" i="3"/>
  <c r="BG145" i="3" s="1"/>
  <c r="AJ145" i="3"/>
  <c r="AK145" i="3" s="1"/>
  <c r="AH145" i="3"/>
  <c r="AI145" i="3" s="1"/>
  <c r="AG145" i="3"/>
  <c r="AE145" i="3"/>
  <c r="AC145" i="3"/>
  <c r="Z145" i="3"/>
  <c r="AA145" i="3" s="1"/>
  <c r="Y145" i="3"/>
  <c r="V145" i="3"/>
  <c r="S145" i="3"/>
  <c r="T145" i="3" s="1"/>
  <c r="N145" i="3"/>
  <c r="J145" i="3"/>
  <c r="K145" i="3" s="1"/>
  <c r="H145" i="3"/>
  <c r="F145" i="3"/>
  <c r="BF144" i="3"/>
  <c r="BE144" i="3"/>
  <c r="BD144" i="3"/>
  <c r="BG144" i="3" s="1"/>
  <c r="AJ144" i="3"/>
  <c r="AK144" i="3" s="1"/>
  <c r="AH144" i="3"/>
  <c r="AI144" i="3" s="1"/>
  <c r="AG144" i="3"/>
  <c r="AE144" i="3"/>
  <c r="AC144" i="3"/>
  <c r="Z144" i="3"/>
  <c r="AA144" i="3" s="1"/>
  <c r="Y144" i="3"/>
  <c r="V144" i="3"/>
  <c r="S144" i="3"/>
  <c r="N144" i="3"/>
  <c r="J144" i="3"/>
  <c r="K144" i="3" s="1"/>
  <c r="H144" i="3"/>
  <c r="F144" i="3"/>
  <c r="BF143" i="3"/>
  <c r="BE143" i="3"/>
  <c r="BD143" i="3"/>
  <c r="BG143" i="3" s="1"/>
  <c r="AJ143" i="3"/>
  <c r="AK143" i="3" s="1"/>
  <c r="AH143" i="3"/>
  <c r="AI143" i="3" s="1"/>
  <c r="AG143" i="3"/>
  <c r="AE143" i="3"/>
  <c r="AC143" i="3"/>
  <c r="Z143" i="3"/>
  <c r="AA143" i="3" s="1"/>
  <c r="Y143" i="3"/>
  <c r="V143" i="3"/>
  <c r="S143" i="3"/>
  <c r="N143" i="3"/>
  <c r="J143" i="3"/>
  <c r="K143" i="3" s="1"/>
  <c r="H143" i="3"/>
  <c r="F143" i="3"/>
  <c r="BF142" i="3"/>
  <c r="BE142" i="3"/>
  <c r="BD142" i="3"/>
  <c r="BG142" i="3" s="1"/>
  <c r="AJ142" i="3"/>
  <c r="AK142" i="3" s="1"/>
  <c r="AH142" i="3"/>
  <c r="AI142" i="3" s="1"/>
  <c r="AG142" i="3"/>
  <c r="AE142" i="3"/>
  <c r="AC142" i="3"/>
  <c r="Z142" i="3"/>
  <c r="AA142" i="3" s="1"/>
  <c r="Y142" i="3"/>
  <c r="V142" i="3"/>
  <c r="S142" i="3"/>
  <c r="N142" i="3"/>
  <c r="J142" i="3"/>
  <c r="K142" i="3" s="1"/>
  <c r="H142" i="3"/>
  <c r="F142" i="3"/>
  <c r="BF141" i="3"/>
  <c r="BE141" i="3"/>
  <c r="BD141" i="3"/>
  <c r="BG141" i="3" s="1"/>
  <c r="AJ141" i="3"/>
  <c r="AK141" i="3" s="1"/>
  <c r="AH141" i="3"/>
  <c r="AI141" i="3" s="1"/>
  <c r="AG141" i="3"/>
  <c r="AE141" i="3"/>
  <c r="AC141" i="3"/>
  <c r="Z141" i="3"/>
  <c r="AA141" i="3" s="1"/>
  <c r="Y141" i="3"/>
  <c r="V141" i="3"/>
  <c r="S141" i="3"/>
  <c r="N141" i="3"/>
  <c r="J141" i="3"/>
  <c r="K141" i="3" s="1"/>
  <c r="H141" i="3"/>
  <c r="F141" i="3"/>
  <c r="BF140" i="3"/>
  <c r="BE140" i="3"/>
  <c r="BD140" i="3"/>
  <c r="BG140" i="3" s="1"/>
  <c r="AJ140" i="3"/>
  <c r="AK140" i="3" s="1"/>
  <c r="AH140" i="3"/>
  <c r="AI140" i="3" s="1"/>
  <c r="AG140" i="3"/>
  <c r="AE140" i="3"/>
  <c r="AC140" i="3"/>
  <c r="Z140" i="3"/>
  <c r="AA140" i="3" s="1"/>
  <c r="Y140" i="3"/>
  <c r="V140" i="3"/>
  <c r="S140" i="3"/>
  <c r="N140" i="3"/>
  <c r="J140" i="3"/>
  <c r="K140" i="3" s="1"/>
  <c r="H140" i="3"/>
  <c r="F140" i="3"/>
  <c r="BF139" i="3"/>
  <c r="BE139" i="3"/>
  <c r="BD139" i="3"/>
  <c r="BG139" i="3" s="1"/>
  <c r="AJ139" i="3"/>
  <c r="AK139" i="3" s="1"/>
  <c r="AH139" i="3"/>
  <c r="AI139" i="3" s="1"/>
  <c r="AG139" i="3"/>
  <c r="AE139" i="3"/>
  <c r="AC139" i="3"/>
  <c r="Z139" i="3"/>
  <c r="AA139" i="3" s="1"/>
  <c r="Y139" i="3"/>
  <c r="V139" i="3"/>
  <c r="S139" i="3"/>
  <c r="N139" i="3"/>
  <c r="J139" i="3"/>
  <c r="K139" i="3" s="1"/>
  <c r="H139" i="3"/>
  <c r="F139" i="3"/>
  <c r="BF138" i="3"/>
  <c r="BE138" i="3"/>
  <c r="BD138" i="3"/>
  <c r="BG138" i="3" s="1"/>
  <c r="AJ138" i="3"/>
  <c r="AK138" i="3" s="1"/>
  <c r="AH138" i="3"/>
  <c r="AI138" i="3" s="1"/>
  <c r="AG138" i="3"/>
  <c r="AE138" i="3"/>
  <c r="AC138" i="3"/>
  <c r="Z138" i="3"/>
  <c r="AA138" i="3" s="1"/>
  <c r="Y138" i="3"/>
  <c r="V138" i="3"/>
  <c r="S138" i="3"/>
  <c r="N138" i="3"/>
  <c r="J138" i="3"/>
  <c r="K138" i="3" s="1"/>
  <c r="H138" i="3"/>
  <c r="F138" i="3"/>
  <c r="BF137" i="3"/>
  <c r="BE137" i="3"/>
  <c r="BD137" i="3"/>
  <c r="BG137" i="3" s="1"/>
  <c r="AJ137" i="3"/>
  <c r="AK137" i="3" s="1"/>
  <c r="AH137" i="3"/>
  <c r="AI137" i="3" s="1"/>
  <c r="AG137" i="3"/>
  <c r="AE137" i="3"/>
  <c r="AC137" i="3"/>
  <c r="Z137" i="3"/>
  <c r="AA137" i="3" s="1"/>
  <c r="Y137" i="3"/>
  <c r="V137" i="3"/>
  <c r="S137" i="3"/>
  <c r="T137" i="3" s="1"/>
  <c r="N137" i="3"/>
  <c r="J137" i="3"/>
  <c r="K137" i="3" s="1"/>
  <c r="H137" i="3"/>
  <c r="F137" i="3"/>
  <c r="BF136" i="3"/>
  <c r="BE136" i="3"/>
  <c r="BD136" i="3"/>
  <c r="BG136" i="3" s="1"/>
  <c r="AJ136" i="3"/>
  <c r="AK136" i="3" s="1"/>
  <c r="AH136" i="3"/>
  <c r="AI136" i="3" s="1"/>
  <c r="AG136" i="3"/>
  <c r="AE136" i="3"/>
  <c r="AC136" i="3"/>
  <c r="Z136" i="3"/>
  <c r="AA136" i="3" s="1"/>
  <c r="Y136" i="3"/>
  <c r="V136" i="3"/>
  <c r="S136" i="3"/>
  <c r="N136" i="3"/>
  <c r="J136" i="3"/>
  <c r="K136" i="3" s="1"/>
  <c r="H136" i="3"/>
  <c r="F136" i="3"/>
  <c r="BF135" i="3"/>
  <c r="BE135" i="3"/>
  <c r="BD135" i="3"/>
  <c r="BG135" i="3" s="1"/>
  <c r="AJ135" i="3"/>
  <c r="AK135" i="3" s="1"/>
  <c r="AH135" i="3"/>
  <c r="AI135" i="3" s="1"/>
  <c r="AG135" i="3"/>
  <c r="AE135" i="3"/>
  <c r="AC135" i="3"/>
  <c r="Z135" i="3"/>
  <c r="AA135" i="3" s="1"/>
  <c r="Y135" i="3"/>
  <c r="V135" i="3"/>
  <c r="S135" i="3"/>
  <c r="N135" i="3"/>
  <c r="J135" i="3"/>
  <c r="K135" i="3" s="1"/>
  <c r="H135" i="3"/>
  <c r="F135" i="3"/>
  <c r="BF134" i="3"/>
  <c r="BE134" i="3"/>
  <c r="BD134" i="3"/>
  <c r="BG134" i="3" s="1"/>
  <c r="AJ134" i="3"/>
  <c r="AK134" i="3" s="1"/>
  <c r="AH134" i="3"/>
  <c r="AI134" i="3" s="1"/>
  <c r="AG134" i="3"/>
  <c r="AE134" i="3"/>
  <c r="AC134" i="3"/>
  <c r="Z134" i="3"/>
  <c r="AA134" i="3" s="1"/>
  <c r="Y134" i="3"/>
  <c r="V134" i="3"/>
  <c r="S134" i="3"/>
  <c r="N134" i="3"/>
  <c r="J134" i="3"/>
  <c r="K134" i="3" s="1"/>
  <c r="H134" i="3"/>
  <c r="F134" i="3"/>
  <c r="BF133" i="3"/>
  <c r="BE133" i="3"/>
  <c r="BD133" i="3"/>
  <c r="BG133" i="3" s="1"/>
  <c r="AJ133" i="3"/>
  <c r="AK133" i="3" s="1"/>
  <c r="AH133" i="3"/>
  <c r="AI133" i="3" s="1"/>
  <c r="AG133" i="3"/>
  <c r="AE133" i="3"/>
  <c r="AC133" i="3"/>
  <c r="Z133" i="3"/>
  <c r="AA133" i="3" s="1"/>
  <c r="Y133" i="3"/>
  <c r="V133" i="3"/>
  <c r="S133" i="3"/>
  <c r="T133" i="3" s="1"/>
  <c r="N133" i="3"/>
  <c r="J133" i="3"/>
  <c r="K133" i="3" s="1"/>
  <c r="H133" i="3"/>
  <c r="F133" i="3"/>
  <c r="BF132" i="3"/>
  <c r="BE132" i="3"/>
  <c r="BD132" i="3"/>
  <c r="BG132" i="3" s="1"/>
  <c r="AJ132" i="3"/>
  <c r="AK132" i="3" s="1"/>
  <c r="AH132" i="3"/>
  <c r="AI132" i="3" s="1"/>
  <c r="AG132" i="3"/>
  <c r="AE132" i="3"/>
  <c r="AC132" i="3"/>
  <c r="Z132" i="3"/>
  <c r="AA132" i="3" s="1"/>
  <c r="Y132" i="3"/>
  <c r="V132" i="3"/>
  <c r="S132" i="3"/>
  <c r="N132" i="3"/>
  <c r="J132" i="3"/>
  <c r="K132" i="3" s="1"/>
  <c r="H132" i="3"/>
  <c r="F132" i="3"/>
  <c r="BF131" i="3"/>
  <c r="BE131" i="3"/>
  <c r="BD131" i="3"/>
  <c r="BG131" i="3" s="1"/>
  <c r="AJ131" i="3"/>
  <c r="AK131" i="3" s="1"/>
  <c r="AH131" i="3"/>
  <c r="AI131" i="3" s="1"/>
  <c r="AG131" i="3"/>
  <c r="AE131" i="3"/>
  <c r="AC131" i="3"/>
  <c r="Z131" i="3"/>
  <c r="AA131" i="3" s="1"/>
  <c r="Y131" i="3"/>
  <c r="V131" i="3"/>
  <c r="S131" i="3"/>
  <c r="T131" i="3" s="1"/>
  <c r="N131" i="3"/>
  <c r="J131" i="3"/>
  <c r="K131" i="3" s="1"/>
  <c r="H131" i="3"/>
  <c r="F131" i="3"/>
  <c r="BF130" i="3"/>
  <c r="BE130" i="3"/>
  <c r="BD130" i="3"/>
  <c r="BG130" i="3" s="1"/>
  <c r="AJ130" i="3"/>
  <c r="AK130" i="3" s="1"/>
  <c r="AH130" i="3"/>
  <c r="AI130" i="3" s="1"/>
  <c r="AG130" i="3"/>
  <c r="AE130" i="3"/>
  <c r="AC130" i="3"/>
  <c r="Z130" i="3"/>
  <c r="AA130" i="3" s="1"/>
  <c r="Y130" i="3"/>
  <c r="V130" i="3"/>
  <c r="S130" i="3"/>
  <c r="T130" i="3" s="1"/>
  <c r="N130" i="3"/>
  <c r="J130" i="3"/>
  <c r="K130" i="3" s="1"/>
  <c r="H130" i="3"/>
  <c r="F130" i="3"/>
  <c r="BF129" i="3"/>
  <c r="BE129" i="3"/>
  <c r="BD129" i="3"/>
  <c r="BG129" i="3" s="1"/>
  <c r="AJ129" i="3"/>
  <c r="AK129" i="3" s="1"/>
  <c r="AH129" i="3"/>
  <c r="AI129" i="3" s="1"/>
  <c r="AG129" i="3"/>
  <c r="AE129" i="3"/>
  <c r="AC129" i="3"/>
  <c r="Z129" i="3"/>
  <c r="AA129" i="3" s="1"/>
  <c r="Y129" i="3"/>
  <c r="V129" i="3"/>
  <c r="S129" i="3"/>
  <c r="T129" i="3" s="1"/>
  <c r="N129" i="3"/>
  <c r="J129" i="3"/>
  <c r="K129" i="3" s="1"/>
  <c r="H129" i="3"/>
  <c r="F129" i="3"/>
  <c r="BF128" i="3"/>
  <c r="BE128" i="3"/>
  <c r="BD128" i="3"/>
  <c r="BG128" i="3" s="1"/>
  <c r="AJ128" i="3"/>
  <c r="AK128" i="3" s="1"/>
  <c r="AH128" i="3"/>
  <c r="AI128" i="3" s="1"/>
  <c r="AG128" i="3"/>
  <c r="AE128" i="3"/>
  <c r="AC128" i="3"/>
  <c r="Z128" i="3"/>
  <c r="AA128" i="3" s="1"/>
  <c r="Y128" i="3"/>
  <c r="V128" i="3"/>
  <c r="S128" i="3"/>
  <c r="T128" i="3" s="1"/>
  <c r="N128" i="3"/>
  <c r="J128" i="3"/>
  <c r="K128" i="3" s="1"/>
  <c r="H128" i="3"/>
  <c r="F128" i="3"/>
  <c r="BF127" i="3"/>
  <c r="BE127" i="3"/>
  <c r="BD127" i="3"/>
  <c r="BG127" i="3" s="1"/>
  <c r="AJ127" i="3"/>
  <c r="AK127" i="3" s="1"/>
  <c r="AH127" i="3"/>
  <c r="AI127" i="3" s="1"/>
  <c r="AG127" i="3"/>
  <c r="AE127" i="3"/>
  <c r="AC127" i="3"/>
  <c r="Z127" i="3"/>
  <c r="AA127" i="3" s="1"/>
  <c r="Y127" i="3"/>
  <c r="V127" i="3"/>
  <c r="S127" i="3"/>
  <c r="N127" i="3"/>
  <c r="J127" i="3"/>
  <c r="K127" i="3" s="1"/>
  <c r="H127" i="3"/>
  <c r="F127" i="3"/>
  <c r="BF126" i="3"/>
  <c r="BE126" i="3"/>
  <c r="BD126" i="3"/>
  <c r="BG126" i="3" s="1"/>
  <c r="AJ126" i="3"/>
  <c r="AK126" i="3" s="1"/>
  <c r="AH126" i="3"/>
  <c r="AI126" i="3" s="1"/>
  <c r="AG126" i="3"/>
  <c r="AE126" i="3"/>
  <c r="AC126" i="3"/>
  <c r="Z126" i="3"/>
  <c r="AA126" i="3" s="1"/>
  <c r="Y126" i="3"/>
  <c r="V126" i="3"/>
  <c r="S126" i="3"/>
  <c r="T126" i="3" s="1"/>
  <c r="N126" i="3"/>
  <c r="J126" i="3"/>
  <c r="K126" i="3" s="1"/>
  <c r="H126" i="3"/>
  <c r="F126" i="3"/>
  <c r="BF125" i="3"/>
  <c r="BE125" i="3"/>
  <c r="BD125" i="3"/>
  <c r="BG125" i="3" s="1"/>
  <c r="AJ125" i="3"/>
  <c r="AK125" i="3" s="1"/>
  <c r="AH125" i="3"/>
  <c r="AI125" i="3" s="1"/>
  <c r="AG125" i="3"/>
  <c r="AE125" i="3"/>
  <c r="AC125" i="3"/>
  <c r="Z125" i="3"/>
  <c r="AA125" i="3" s="1"/>
  <c r="Y125" i="3"/>
  <c r="V125" i="3"/>
  <c r="S125" i="3"/>
  <c r="T125" i="3" s="1"/>
  <c r="N125" i="3"/>
  <c r="J125" i="3"/>
  <c r="K125" i="3" s="1"/>
  <c r="H125" i="3"/>
  <c r="F125" i="3"/>
  <c r="BF124" i="3"/>
  <c r="BE124" i="3"/>
  <c r="BD124" i="3"/>
  <c r="BG124" i="3" s="1"/>
  <c r="AJ124" i="3"/>
  <c r="AK124" i="3" s="1"/>
  <c r="AH124" i="3"/>
  <c r="AI124" i="3" s="1"/>
  <c r="AG124" i="3"/>
  <c r="AE124" i="3"/>
  <c r="AC124" i="3"/>
  <c r="Z124" i="3"/>
  <c r="AA124" i="3" s="1"/>
  <c r="Y124" i="3"/>
  <c r="V124" i="3"/>
  <c r="S124" i="3"/>
  <c r="T124" i="3" s="1"/>
  <c r="N124" i="3"/>
  <c r="J124" i="3"/>
  <c r="K124" i="3" s="1"/>
  <c r="H124" i="3"/>
  <c r="F124" i="3"/>
  <c r="BF123" i="3"/>
  <c r="BE123" i="3"/>
  <c r="BD123" i="3"/>
  <c r="BG123" i="3" s="1"/>
  <c r="AJ123" i="3"/>
  <c r="AK123" i="3" s="1"/>
  <c r="AH123" i="3"/>
  <c r="AI123" i="3" s="1"/>
  <c r="AG123" i="3"/>
  <c r="AE123" i="3"/>
  <c r="AC123" i="3"/>
  <c r="Z123" i="3"/>
  <c r="AA123" i="3" s="1"/>
  <c r="Y123" i="3"/>
  <c r="V123" i="3"/>
  <c r="S123" i="3"/>
  <c r="T123" i="3" s="1"/>
  <c r="N123" i="3"/>
  <c r="J123" i="3"/>
  <c r="K123" i="3" s="1"/>
  <c r="H123" i="3"/>
  <c r="F123" i="3"/>
  <c r="BF122" i="3"/>
  <c r="BE122" i="3"/>
  <c r="BD122" i="3"/>
  <c r="BG122" i="3" s="1"/>
  <c r="AJ122" i="3"/>
  <c r="AK122" i="3" s="1"/>
  <c r="AH122" i="3"/>
  <c r="AI122" i="3" s="1"/>
  <c r="AG122" i="3"/>
  <c r="AE122" i="3"/>
  <c r="AC122" i="3"/>
  <c r="Z122" i="3"/>
  <c r="AA122" i="3" s="1"/>
  <c r="Y122" i="3"/>
  <c r="V122" i="3"/>
  <c r="S122" i="3"/>
  <c r="T122" i="3" s="1"/>
  <c r="N122" i="3"/>
  <c r="J122" i="3"/>
  <c r="K122" i="3" s="1"/>
  <c r="H122" i="3"/>
  <c r="F122" i="3"/>
  <c r="BF121" i="3"/>
  <c r="BE121" i="3"/>
  <c r="BD121" i="3"/>
  <c r="BG121" i="3" s="1"/>
  <c r="AJ121" i="3"/>
  <c r="AK121" i="3" s="1"/>
  <c r="AH121" i="3"/>
  <c r="AI121" i="3" s="1"/>
  <c r="AG121" i="3"/>
  <c r="AE121" i="3"/>
  <c r="AC121" i="3"/>
  <c r="Z121" i="3"/>
  <c r="AA121" i="3" s="1"/>
  <c r="Y121" i="3"/>
  <c r="V121" i="3"/>
  <c r="S121" i="3"/>
  <c r="T121" i="3" s="1"/>
  <c r="N121" i="3"/>
  <c r="J121" i="3"/>
  <c r="K121" i="3" s="1"/>
  <c r="H121" i="3"/>
  <c r="F121" i="3"/>
  <c r="BF120" i="3"/>
  <c r="BE120" i="3"/>
  <c r="BD120" i="3"/>
  <c r="BG120" i="3" s="1"/>
  <c r="AJ120" i="3"/>
  <c r="AK120" i="3" s="1"/>
  <c r="AH120" i="3"/>
  <c r="AI120" i="3" s="1"/>
  <c r="AG120" i="3"/>
  <c r="AE120" i="3"/>
  <c r="AC120" i="3"/>
  <c r="Z120" i="3"/>
  <c r="AA120" i="3" s="1"/>
  <c r="Y120" i="3"/>
  <c r="V120" i="3"/>
  <c r="S120" i="3"/>
  <c r="N120" i="3"/>
  <c r="J120" i="3"/>
  <c r="K120" i="3" s="1"/>
  <c r="H120" i="3"/>
  <c r="F120" i="3"/>
  <c r="BF119" i="3"/>
  <c r="BE119" i="3"/>
  <c r="BD119" i="3"/>
  <c r="BG119" i="3" s="1"/>
  <c r="AJ119" i="3"/>
  <c r="AK119" i="3" s="1"/>
  <c r="AH119" i="3"/>
  <c r="AI119" i="3" s="1"/>
  <c r="AG119" i="3"/>
  <c r="AE119" i="3"/>
  <c r="AC119" i="3"/>
  <c r="Z119" i="3"/>
  <c r="AA119" i="3" s="1"/>
  <c r="Y119" i="3"/>
  <c r="V119" i="3"/>
  <c r="S119" i="3"/>
  <c r="T119" i="3" s="1"/>
  <c r="N119" i="3"/>
  <c r="J119" i="3"/>
  <c r="K119" i="3" s="1"/>
  <c r="H119" i="3"/>
  <c r="F119" i="3"/>
  <c r="BF118" i="3"/>
  <c r="BE118" i="3"/>
  <c r="BD118" i="3"/>
  <c r="BG118" i="3" s="1"/>
  <c r="AJ118" i="3"/>
  <c r="AK118" i="3" s="1"/>
  <c r="AH118" i="3"/>
  <c r="AI118" i="3" s="1"/>
  <c r="AG118" i="3"/>
  <c r="AE118" i="3"/>
  <c r="AC118" i="3"/>
  <c r="Z118" i="3"/>
  <c r="AA118" i="3" s="1"/>
  <c r="Y118" i="3"/>
  <c r="V118" i="3"/>
  <c r="S118" i="3"/>
  <c r="T118" i="3" s="1"/>
  <c r="N118" i="3"/>
  <c r="J118" i="3"/>
  <c r="K118" i="3" s="1"/>
  <c r="H118" i="3"/>
  <c r="F118" i="3"/>
  <c r="BF117" i="3"/>
  <c r="BE117" i="3"/>
  <c r="BD117" i="3"/>
  <c r="BG117" i="3" s="1"/>
  <c r="AJ117" i="3"/>
  <c r="AK117" i="3" s="1"/>
  <c r="AH117" i="3"/>
  <c r="AI117" i="3" s="1"/>
  <c r="AG117" i="3"/>
  <c r="AE117" i="3"/>
  <c r="AC117" i="3"/>
  <c r="Z117" i="3"/>
  <c r="AA117" i="3" s="1"/>
  <c r="Y117" i="3"/>
  <c r="V117" i="3"/>
  <c r="S117" i="3"/>
  <c r="T117" i="3" s="1"/>
  <c r="N117" i="3"/>
  <c r="J117" i="3"/>
  <c r="K117" i="3" s="1"/>
  <c r="H117" i="3"/>
  <c r="F117" i="3"/>
  <c r="BF116" i="3"/>
  <c r="BE116" i="3"/>
  <c r="BD116" i="3"/>
  <c r="BG116" i="3" s="1"/>
  <c r="AJ116" i="3"/>
  <c r="AK116" i="3" s="1"/>
  <c r="AH116" i="3"/>
  <c r="AI116" i="3" s="1"/>
  <c r="AG116" i="3"/>
  <c r="AE116" i="3"/>
  <c r="AC116" i="3"/>
  <c r="Z116" i="3"/>
  <c r="AA116" i="3" s="1"/>
  <c r="Y116" i="3"/>
  <c r="V116" i="3"/>
  <c r="S116" i="3"/>
  <c r="N116" i="3"/>
  <c r="J116" i="3"/>
  <c r="K116" i="3" s="1"/>
  <c r="H116" i="3"/>
  <c r="F116" i="3"/>
  <c r="BF115" i="3"/>
  <c r="BE115" i="3"/>
  <c r="BD115" i="3"/>
  <c r="BG115" i="3" s="1"/>
  <c r="AJ115" i="3"/>
  <c r="AK115" i="3" s="1"/>
  <c r="AH115" i="3"/>
  <c r="AI115" i="3" s="1"/>
  <c r="AG115" i="3"/>
  <c r="AE115" i="3"/>
  <c r="AC115" i="3"/>
  <c r="Z115" i="3"/>
  <c r="AA115" i="3" s="1"/>
  <c r="Y115" i="3"/>
  <c r="V115" i="3"/>
  <c r="S115" i="3"/>
  <c r="N115" i="3"/>
  <c r="J115" i="3"/>
  <c r="K115" i="3" s="1"/>
  <c r="H115" i="3"/>
  <c r="F115" i="3"/>
  <c r="BF114" i="3"/>
  <c r="BE114" i="3"/>
  <c r="BD114" i="3"/>
  <c r="BG114" i="3" s="1"/>
  <c r="AJ114" i="3"/>
  <c r="AK114" i="3" s="1"/>
  <c r="AH114" i="3"/>
  <c r="AI114" i="3" s="1"/>
  <c r="AG114" i="3"/>
  <c r="AE114" i="3"/>
  <c r="AC114" i="3"/>
  <c r="Z114" i="3"/>
  <c r="AA114" i="3" s="1"/>
  <c r="Y114" i="3"/>
  <c r="V114" i="3"/>
  <c r="S114" i="3"/>
  <c r="N114" i="3"/>
  <c r="J114" i="3"/>
  <c r="K114" i="3" s="1"/>
  <c r="H114" i="3"/>
  <c r="F114" i="3"/>
  <c r="BF113" i="3"/>
  <c r="BE113" i="3"/>
  <c r="BD113" i="3"/>
  <c r="BG113" i="3" s="1"/>
  <c r="AJ113" i="3"/>
  <c r="AK113" i="3" s="1"/>
  <c r="AH113" i="3"/>
  <c r="AI113" i="3" s="1"/>
  <c r="AG113" i="3"/>
  <c r="AE113" i="3"/>
  <c r="AC113" i="3"/>
  <c r="Z113" i="3"/>
  <c r="AA113" i="3" s="1"/>
  <c r="Y113" i="3"/>
  <c r="V113" i="3"/>
  <c r="S113" i="3"/>
  <c r="N113" i="3"/>
  <c r="J113" i="3"/>
  <c r="K113" i="3" s="1"/>
  <c r="H113" i="3"/>
  <c r="F113" i="3"/>
  <c r="BF112" i="3"/>
  <c r="BE112" i="3"/>
  <c r="BD112" i="3"/>
  <c r="BG112" i="3" s="1"/>
  <c r="AJ112" i="3"/>
  <c r="AK112" i="3" s="1"/>
  <c r="AH112" i="3"/>
  <c r="AI112" i="3" s="1"/>
  <c r="AG112" i="3"/>
  <c r="AE112" i="3"/>
  <c r="AC112" i="3"/>
  <c r="Z112" i="3"/>
  <c r="AA112" i="3" s="1"/>
  <c r="Y112" i="3"/>
  <c r="V112" i="3"/>
  <c r="S112" i="3"/>
  <c r="N112" i="3"/>
  <c r="J112" i="3"/>
  <c r="K112" i="3" s="1"/>
  <c r="H112" i="3"/>
  <c r="F112" i="3"/>
  <c r="BF111" i="3"/>
  <c r="BE111" i="3"/>
  <c r="BD111" i="3"/>
  <c r="BG111" i="3" s="1"/>
  <c r="AJ111" i="3"/>
  <c r="AK111" i="3" s="1"/>
  <c r="AH111" i="3"/>
  <c r="AI111" i="3" s="1"/>
  <c r="AG111" i="3"/>
  <c r="AE111" i="3"/>
  <c r="AC111" i="3"/>
  <c r="Z111" i="3"/>
  <c r="AA111" i="3" s="1"/>
  <c r="Y111" i="3"/>
  <c r="V111" i="3"/>
  <c r="S111" i="3"/>
  <c r="T111" i="3" s="1"/>
  <c r="N111" i="3"/>
  <c r="J111" i="3"/>
  <c r="K111" i="3" s="1"/>
  <c r="H111" i="3"/>
  <c r="F111" i="3"/>
  <c r="BF110" i="3"/>
  <c r="BE110" i="3"/>
  <c r="BD110" i="3"/>
  <c r="BG110" i="3" s="1"/>
  <c r="AJ110" i="3"/>
  <c r="AK110" i="3" s="1"/>
  <c r="AH110" i="3"/>
  <c r="AI110" i="3" s="1"/>
  <c r="AG110" i="3"/>
  <c r="AE110" i="3"/>
  <c r="AC110" i="3"/>
  <c r="Z110" i="3"/>
  <c r="AA110" i="3" s="1"/>
  <c r="Y110" i="3"/>
  <c r="V110" i="3"/>
  <c r="S110" i="3"/>
  <c r="T110" i="3" s="1"/>
  <c r="N110" i="3"/>
  <c r="J110" i="3"/>
  <c r="K110" i="3" s="1"/>
  <c r="H110" i="3"/>
  <c r="F110" i="3"/>
  <c r="BF109" i="3"/>
  <c r="BE109" i="3"/>
  <c r="BD109" i="3"/>
  <c r="BG109" i="3" s="1"/>
  <c r="AJ109" i="3"/>
  <c r="AK109" i="3" s="1"/>
  <c r="AH109" i="3"/>
  <c r="AI109" i="3" s="1"/>
  <c r="AG109" i="3"/>
  <c r="AE109" i="3"/>
  <c r="AC109" i="3"/>
  <c r="Z109" i="3"/>
  <c r="AA109" i="3" s="1"/>
  <c r="Y109" i="3"/>
  <c r="V109" i="3"/>
  <c r="S109" i="3"/>
  <c r="T109" i="3" s="1"/>
  <c r="N109" i="3"/>
  <c r="J109" i="3"/>
  <c r="K109" i="3" s="1"/>
  <c r="H109" i="3"/>
  <c r="F109" i="3"/>
  <c r="BF108" i="3"/>
  <c r="BE108" i="3"/>
  <c r="BD108" i="3"/>
  <c r="BG108" i="3" s="1"/>
  <c r="AJ108" i="3"/>
  <c r="AK108" i="3" s="1"/>
  <c r="AH108" i="3"/>
  <c r="AI108" i="3" s="1"/>
  <c r="AG108" i="3"/>
  <c r="AE108" i="3"/>
  <c r="AC108" i="3"/>
  <c r="Z108" i="3"/>
  <c r="AA108" i="3" s="1"/>
  <c r="Y108" i="3"/>
  <c r="V108" i="3"/>
  <c r="S108" i="3"/>
  <c r="T108" i="3" s="1"/>
  <c r="N108" i="3"/>
  <c r="J108" i="3"/>
  <c r="K108" i="3" s="1"/>
  <c r="H108" i="3"/>
  <c r="F108" i="3"/>
  <c r="BF107" i="3"/>
  <c r="BE107" i="3"/>
  <c r="BD107" i="3"/>
  <c r="BG107" i="3" s="1"/>
  <c r="AJ107" i="3"/>
  <c r="AK107" i="3" s="1"/>
  <c r="AH107" i="3"/>
  <c r="AI107" i="3" s="1"/>
  <c r="AG107" i="3"/>
  <c r="AE107" i="3"/>
  <c r="AC107" i="3"/>
  <c r="Z107" i="3"/>
  <c r="AA107" i="3" s="1"/>
  <c r="Y107" i="3"/>
  <c r="V107" i="3"/>
  <c r="S107" i="3"/>
  <c r="T107" i="3" s="1"/>
  <c r="N107" i="3"/>
  <c r="J107" i="3"/>
  <c r="K107" i="3" s="1"/>
  <c r="H107" i="3"/>
  <c r="F107" i="3"/>
  <c r="BF106" i="3"/>
  <c r="BE106" i="3"/>
  <c r="BD106" i="3"/>
  <c r="BG106" i="3" s="1"/>
  <c r="AJ106" i="3"/>
  <c r="AK106" i="3" s="1"/>
  <c r="AH106" i="3"/>
  <c r="AI106" i="3" s="1"/>
  <c r="AG106" i="3"/>
  <c r="AE106" i="3"/>
  <c r="AC106" i="3"/>
  <c r="Z106" i="3"/>
  <c r="AA106" i="3" s="1"/>
  <c r="Y106" i="3"/>
  <c r="V106" i="3"/>
  <c r="S106" i="3"/>
  <c r="T106" i="3" s="1"/>
  <c r="N106" i="3"/>
  <c r="J106" i="3"/>
  <c r="K106" i="3" s="1"/>
  <c r="H106" i="3"/>
  <c r="F106" i="3"/>
  <c r="BF105" i="3"/>
  <c r="BE105" i="3"/>
  <c r="BD105" i="3"/>
  <c r="BG105" i="3" s="1"/>
  <c r="AJ105" i="3"/>
  <c r="AK105" i="3" s="1"/>
  <c r="AH105" i="3"/>
  <c r="AI105" i="3" s="1"/>
  <c r="AG105" i="3"/>
  <c r="AE105" i="3"/>
  <c r="AC105" i="3"/>
  <c r="Z105" i="3"/>
  <c r="AA105" i="3" s="1"/>
  <c r="Y105" i="3"/>
  <c r="V105" i="3"/>
  <c r="S105" i="3"/>
  <c r="N105" i="3"/>
  <c r="J105" i="3"/>
  <c r="K105" i="3" s="1"/>
  <c r="H105" i="3"/>
  <c r="F105" i="3"/>
  <c r="BF104" i="3"/>
  <c r="BE104" i="3"/>
  <c r="BD104" i="3"/>
  <c r="BG104" i="3" s="1"/>
  <c r="AJ104" i="3"/>
  <c r="AK104" i="3" s="1"/>
  <c r="AH104" i="3"/>
  <c r="AI104" i="3" s="1"/>
  <c r="AG104" i="3"/>
  <c r="AE104" i="3"/>
  <c r="AC104" i="3"/>
  <c r="Z104" i="3"/>
  <c r="AA104" i="3" s="1"/>
  <c r="Y104" i="3"/>
  <c r="V104" i="3"/>
  <c r="S104" i="3"/>
  <c r="T104" i="3" s="1"/>
  <c r="N104" i="3"/>
  <c r="J104" i="3"/>
  <c r="K104" i="3" s="1"/>
  <c r="H104" i="3"/>
  <c r="F104" i="3"/>
  <c r="BF103" i="3"/>
  <c r="BE103" i="3"/>
  <c r="BD103" i="3"/>
  <c r="BG103" i="3" s="1"/>
  <c r="AJ103" i="3"/>
  <c r="AK103" i="3" s="1"/>
  <c r="AH103" i="3"/>
  <c r="AI103" i="3" s="1"/>
  <c r="AG103" i="3"/>
  <c r="AE103" i="3"/>
  <c r="AC103" i="3"/>
  <c r="Z103" i="3"/>
  <c r="AA103" i="3" s="1"/>
  <c r="Y103" i="3"/>
  <c r="V103" i="3"/>
  <c r="S103" i="3"/>
  <c r="T103" i="3" s="1"/>
  <c r="N103" i="3"/>
  <c r="J103" i="3"/>
  <c r="K103" i="3" s="1"/>
  <c r="H103" i="3"/>
  <c r="F103" i="3"/>
  <c r="BF102" i="3"/>
  <c r="BE102" i="3"/>
  <c r="BD102" i="3"/>
  <c r="BG102" i="3" s="1"/>
  <c r="AJ102" i="3"/>
  <c r="AK102" i="3" s="1"/>
  <c r="AH102" i="3"/>
  <c r="AI102" i="3" s="1"/>
  <c r="AG102" i="3"/>
  <c r="AE102" i="3"/>
  <c r="AC102" i="3"/>
  <c r="Z102" i="3"/>
  <c r="AA102" i="3" s="1"/>
  <c r="Y102" i="3"/>
  <c r="V102" i="3"/>
  <c r="S102" i="3"/>
  <c r="T102" i="3" s="1"/>
  <c r="N102" i="3"/>
  <c r="J102" i="3"/>
  <c r="K102" i="3" s="1"/>
  <c r="H102" i="3"/>
  <c r="F102" i="3"/>
  <c r="BF101" i="3"/>
  <c r="BE101" i="3"/>
  <c r="BD101" i="3"/>
  <c r="BG101" i="3" s="1"/>
  <c r="AJ101" i="3"/>
  <c r="AK101" i="3" s="1"/>
  <c r="AH101" i="3"/>
  <c r="AI101" i="3" s="1"/>
  <c r="AG101" i="3"/>
  <c r="AE101" i="3"/>
  <c r="AC101" i="3"/>
  <c r="Z101" i="3"/>
  <c r="AA101" i="3" s="1"/>
  <c r="Y101" i="3"/>
  <c r="V101" i="3"/>
  <c r="S101" i="3"/>
  <c r="N101" i="3"/>
  <c r="J101" i="3"/>
  <c r="K101" i="3" s="1"/>
  <c r="H101" i="3"/>
  <c r="F101" i="3"/>
  <c r="BF100" i="3"/>
  <c r="BE100" i="3"/>
  <c r="BD100" i="3"/>
  <c r="BG100" i="3" s="1"/>
  <c r="AJ100" i="3"/>
  <c r="AK100" i="3" s="1"/>
  <c r="AH100" i="3"/>
  <c r="AI100" i="3" s="1"/>
  <c r="AG100" i="3"/>
  <c r="AE100" i="3"/>
  <c r="AC100" i="3"/>
  <c r="Z100" i="3"/>
  <c r="AA100" i="3" s="1"/>
  <c r="Y100" i="3"/>
  <c r="V100" i="3"/>
  <c r="S100" i="3"/>
  <c r="N100" i="3"/>
  <c r="J100" i="3"/>
  <c r="K100" i="3" s="1"/>
  <c r="H100" i="3"/>
  <c r="F100" i="3"/>
  <c r="BF99" i="3"/>
  <c r="BE99" i="3"/>
  <c r="BD99" i="3"/>
  <c r="BG99" i="3" s="1"/>
  <c r="AJ99" i="3"/>
  <c r="AK99" i="3" s="1"/>
  <c r="AH99" i="3"/>
  <c r="AI99" i="3" s="1"/>
  <c r="AG99" i="3"/>
  <c r="AE99" i="3"/>
  <c r="AC99" i="3"/>
  <c r="Z99" i="3"/>
  <c r="AA99" i="3" s="1"/>
  <c r="Y99" i="3"/>
  <c r="V99" i="3"/>
  <c r="S99" i="3"/>
  <c r="N99" i="3"/>
  <c r="J99" i="3"/>
  <c r="K99" i="3" s="1"/>
  <c r="H99" i="3"/>
  <c r="F99" i="3"/>
  <c r="BF98" i="3"/>
  <c r="BE98" i="3"/>
  <c r="BD98" i="3"/>
  <c r="BG98" i="3" s="1"/>
  <c r="AJ98" i="3"/>
  <c r="AK98" i="3" s="1"/>
  <c r="AH98" i="3"/>
  <c r="AI98" i="3" s="1"/>
  <c r="AG98" i="3"/>
  <c r="AE98" i="3"/>
  <c r="AC98" i="3"/>
  <c r="Z98" i="3"/>
  <c r="AA98" i="3" s="1"/>
  <c r="Y98" i="3"/>
  <c r="V98" i="3"/>
  <c r="S98" i="3"/>
  <c r="T98" i="3" s="1"/>
  <c r="N98" i="3"/>
  <c r="J98" i="3"/>
  <c r="K98" i="3" s="1"/>
  <c r="H98" i="3"/>
  <c r="F98" i="3"/>
  <c r="BF97" i="3"/>
  <c r="BE97" i="3"/>
  <c r="BD97" i="3"/>
  <c r="BG97" i="3" s="1"/>
  <c r="AJ97" i="3"/>
  <c r="AK97" i="3" s="1"/>
  <c r="AH97" i="3"/>
  <c r="AI97" i="3" s="1"/>
  <c r="AG97" i="3"/>
  <c r="AE97" i="3"/>
  <c r="AC97" i="3"/>
  <c r="Z97" i="3"/>
  <c r="AA97" i="3" s="1"/>
  <c r="Y97" i="3"/>
  <c r="V97" i="3"/>
  <c r="S97" i="3"/>
  <c r="N97" i="3"/>
  <c r="J97" i="3"/>
  <c r="K97" i="3" s="1"/>
  <c r="H97" i="3"/>
  <c r="F97" i="3"/>
  <c r="BF96" i="3"/>
  <c r="BE96" i="3"/>
  <c r="BD96" i="3"/>
  <c r="BG96" i="3" s="1"/>
  <c r="AJ96" i="3"/>
  <c r="AK96" i="3" s="1"/>
  <c r="AH96" i="3"/>
  <c r="AI96" i="3" s="1"/>
  <c r="AG96" i="3"/>
  <c r="AE96" i="3"/>
  <c r="AC96" i="3"/>
  <c r="Z96" i="3"/>
  <c r="AA96" i="3" s="1"/>
  <c r="Y96" i="3"/>
  <c r="V96" i="3"/>
  <c r="S96" i="3"/>
  <c r="N96" i="3"/>
  <c r="J96" i="3"/>
  <c r="K96" i="3" s="1"/>
  <c r="H96" i="3"/>
  <c r="F96" i="3"/>
  <c r="BF95" i="3"/>
  <c r="BE95" i="3"/>
  <c r="BD95" i="3"/>
  <c r="BG95" i="3" s="1"/>
  <c r="AJ95" i="3"/>
  <c r="AK95" i="3" s="1"/>
  <c r="AH95" i="3"/>
  <c r="AI95" i="3" s="1"/>
  <c r="AG95" i="3"/>
  <c r="AE95" i="3"/>
  <c r="AC95" i="3"/>
  <c r="Z95" i="3"/>
  <c r="AA95" i="3" s="1"/>
  <c r="Y95" i="3"/>
  <c r="V95" i="3"/>
  <c r="S95" i="3"/>
  <c r="T95" i="3" s="1"/>
  <c r="N95" i="3"/>
  <c r="J95" i="3"/>
  <c r="K95" i="3" s="1"/>
  <c r="H95" i="3"/>
  <c r="F95" i="3"/>
  <c r="BF94" i="3"/>
  <c r="BE94" i="3"/>
  <c r="BD94" i="3"/>
  <c r="BG94" i="3" s="1"/>
  <c r="AJ94" i="3"/>
  <c r="AK94" i="3" s="1"/>
  <c r="AH94" i="3"/>
  <c r="AI94" i="3" s="1"/>
  <c r="AG94" i="3"/>
  <c r="AE94" i="3"/>
  <c r="AC94" i="3"/>
  <c r="Z94" i="3"/>
  <c r="AA94" i="3" s="1"/>
  <c r="Y94" i="3"/>
  <c r="V94" i="3"/>
  <c r="S94" i="3"/>
  <c r="N94" i="3"/>
  <c r="J94" i="3"/>
  <c r="K94" i="3" s="1"/>
  <c r="H94" i="3"/>
  <c r="F94" i="3"/>
  <c r="BF93" i="3"/>
  <c r="BE93" i="3"/>
  <c r="BD93" i="3"/>
  <c r="BG93" i="3" s="1"/>
  <c r="AJ93" i="3"/>
  <c r="AK93" i="3" s="1"/>
  <c r="AH93" i="3"/>
  <c r="AI93" i="3" s="1"/>
  <c r="AG93" i="3"/>
  <c r="AE93" i="3"/>
  <c r="AC93" i="3"/>
  <c r="Z93" i="3"/>
  <c r="AA93" i="3" s="1"/>
  <c r="Y93" i="3"/>
  <c r="V93" i="3"/>
  <c r="S93" i="3"/>
  <c r="N93" i="3"/>
  <c r="J93" i="3"/>
  <c r="K93" i="3" s="1"/>
  <c r="H93" i="3"/>
  <c r="F93" i="3"/>
  <c r="BF92" i="3"/>
  <c r="BE92" i="3"/>
  <c r="BD92" i="3"/>
  <c r="BG92" i="3" s="1"/>
  <c r="AJ92" i="3"/>
  <c r="AK92" i="3" s="1"/>
  <c r="AH92" i="3"/>
  <c r="AI92" i="3" s="1"/>
  <c r="AG92" i="3"/>
  <c r="AE92" i="3"/>
  <c r="AC92" i="3"/>
  <c r="Z92" i="3"/>
  <c r="AA92" i="3" s="1"/>
  <c r="Y92" i="3"/>
  <c r="V92" i="3"/>
  <c r="S92" i="3"/>
  <c r="T92" i="3" s="1"/>
  <c r="N92" i="3"/>
  <c r="J92" i="3"/>
  <c r="K92" i="3" s="1"/>
  <c r="H92" i="3"/>
  <c r="F92" i="3"/>
  <c r="BF91" i="3"/>
  <c r="BE91" i="3"/>
  <c r="BD91" i="3"/>
  <c r="BG91" i="3" s="1"/>
  <c r="AJ91" i="3"/>
  <c r="AK91" i="3" s="1"/>
  <c r="AH91" i="3"/>
  <c r="AI91" i="3" s="1"/>
  <c r="AG91" i="3"/>
  <c r="AE91" i="3"/>
  <c r="AC91" i="3"/>
  <c r="Z91" i="3"/>
  <c r="AA91" i="3" s="1"/>
  <c r="Y91" i="3"/>
  <c r="V91" i="3"/>
  <c r="S91" i="3"/>
  <c r="T91" i="3" s="1"/>
  <c r="N91" i="3"/>
  <c r="J91" i="3"/>
  <c r="K91" i="3" s="1"/>
  <c r="H91" i="3"/>
  <c r="F91" i="3"/>
  <c r="BF90" i="3"/>
  <c r="BE90" i="3"/>
  <c r="BD90" i="3"/>
  <c r="BG90" i="3" s="1"/>
  <c r="AJ90" i="3"/>
  <c r="AK90" i="3" s="1"/>
  <c r="AH90" i="3"/>
  <c r="AI90" i="3" s="1"/>
  <c r="AG90" i="3"/>
  <c r="AE90" i="3"/>
  <c r="AC90" i="3"/>
  <c r="Z90" i="3"/>
  <c r="AA90" i="3" s="1"/>
  <c r="Y90" i="3"/>
  <c r="V90" i="3"/>
  <c r="S90" i="3"/>
  <c r="T90" i="3" s="1"/>
  <c r="N90" i="3"/>
  <c r="J90" i="3"/>
  <c r="K90" i="3" s="1"/>
  <c r="H90" i="3"/>
  <c r="F90" i="3"/>
  <c r="BF89" i="3"/>
  <c r="BE89" i="3"/>
  <c r="BD89" i="3"/>
  <c r="BG89" i="3" s="1"/>
  <c r="AJ89" i="3"/>
  <c r="AK89" i="3" s="1"/>
  <c r="AH89" i="3"/>
  <c r="AI89" i="3" s="1"/>
  <c r="AG89" i="3"/>
  <c r="AE89" i="3"/>
  <c r="AC89" i="3"/>
  <c r="Z89" i="3"/>
  <c r="AA89" i="3" s="1"/>
  <c r="Y89" i="3"/>
  <c r="V89" i="3"/>
  <c r="S89" i="3"/>
  <c r="T89" i="3" s="1"/>
  <c r="N89" i="3"/>
  <c r="J89" i="3"/>
  <c r="K89" i="3" s="1"/>
  <c r="H89" i="3"/>
  <c r="F89" i="3"/>
  <c r="BF88" i="3"/>
  <c r="BE88" i="3"/>
  <c r="BD88" i="3"/>
  <c r="BG88" i="3" s="1"/>
  <c r="AJ88" i="3"/>
  <c r="AK88" i="3" s="1"/>
  <c r="AH88" i="3"/>
  <c r="AI88" i="3" s="1"/>
  <c r="AG88" i="3"/>
  <c r="AE88" i="3"/>
  <c r="AC88" i="3"/>
  <c r="Z88" i="3"/>
  <c r="AA88" i="3" s="1"/>
  <c r="Y88" i="3"/>
  <c r="V88" i="3"/>
  <c r="S88" i="3"/>
  <c r="T88" i="3" s="1"/>
  <c r="N88" i="3"/>
  <c r="J88" i="3"/>
  <c r="K88" i="3" s="1"/>
  <c r="H88" i="3"/>
  <c r="F88" i="3"/>
  <c r="BF87" i="3"/>
  <c r="BE87" i="3"/>
  <c r="BD87" i="3"/>
  <c r="BG87" i="3" s="1"/>
  <c r="AJ87" i="3"/>
  <c r="AK87" i="3" s="1"/>
  <c r="AH87" i="3"/>
  <c r="AI87" i="3" s="1"/>
  <c r="AG87" i="3"/>
  <c r="AE87" i="3"/>
  <c r="AC87" i="3"/>
  <c r="Z87" i="3"/>
  <c r="AA87" i="3" s="1"/>
  <c r="Y87" i="3"/>
  <c r="V87" i="3"/>
  <c r="S87" i="3"/>
  <c r="T87" i="3" s="1"/>
  <c r="N87" i="3"/>
  <c r="J87" i="3"/>
  <c r="K87" i="3" s="1"/>
  <c r="H87" i="3"/>
  <c r="F87" i="3"/>
  <c r="BF86" i="3"/>
  <c r="BE86" i="3"/>
  <c r="BD86" i="3"/>
  <c r="BG86" i="3" s="1"/>
  <c r="AJ86" i="3"/>
  <c r="AK86" i="3" s="1"/>
  <c r="AH86" i="3"/>
  <c r="AI86" i="3" s="1"/>
  <c r="AG86" i="3"/>
  <c r="AE86" i="3"/>
  <c r="AC86" i="3"/>
  <c r="Z86" i="3"/>
  <c r="AA86" i="3" s="1"/>
  <c r="Y86" i="3"/>
  <c r="V86" i="3"/>
  <c r="S86" i="3"/>
  <c r="T86" i="3" s="1"/>
  <c r="N86" i="3"/>
  <c r="J86" i="3"/>
  <c r="K86" i="3" s="1"/>
  <c r="H86" i="3"/>
  <c r="F86" i="3"/>
  <c r="BF85" i="3"/>
  <c r="BE85" i="3"/>
  <c r="BD85" i="3"/>
  <c r="BG85" i="3" s="1"/>
  <c r="AJ85" i="3"/>
  <c r="AK85" i="3" s="1"/>
  <c r="AH85" i="3"/>
  <c r="AI85" i="3" s="1"/>
  <c r="AG85" i="3"/>
  <c r="AE85" i="3"/>
  <c r="AC85" i="3"/>
  <c r="Z85" i="3"/>
  <c r="AA85" i="3" s="1"/>
  <c r="Y85" i="3"/>
  <c r="V85" i="3"/>
  <c r="S85" i="3"/>
  <c r="N85" i="3"/>
  <c r="J85" i="3"/>
  <c r="K85" i="3" s="1"/>
  <c r="H85" i="3"/>
  <c r="F85" i="3"/>
  <c r="BF84" i="3"/>
  <c r="BE84" i="3"/>
  <c r="BD84" i="3"/>
  <c r="BG84" i="3" s="1"/>
  <c r="AJ84" i="3"/>
  <c r="AK84" i="3" s="1"/>
  <c r="AH84" i="3"/>
  <c r="AI84" i="3" s="1"/>
  <c r="AG84" i="3"/>
  <c r="AE84" i="3"/>
  <c r="AC84" i="3"/>
  <c r="Z84" i="3"/>
  <c r="AA84" i="3" s="1"/>
  <c r="Y84" i="3"/>
  <c r="V84" i="3"/>
  <c r="S84" i="3"/>
  <c r="T84" i="3" s="1"/>
  <c r="N84" i="3"/>
  <c r="J84" i="3"/>
  <c r="K84" i="3" s="1"/>
  <c r="H84" i="3"/>
  <c r="F84" i="3"/>
  <c r="BF83" i="3"/>
  <c r="BE83" i="3"/>
  <c r="BD83" i="3"/>
  <c r="BG83" i="3" s="1"/>
  <c r="AJ83" i="3"/>
  <c r="AK83" i="3" s="1"/>
  <c r="AH83" i="3"/>
  <c r="AI83" i="3" s="1"/>
  <c r="AG83" i="3"/>
  <c r="AE83" i="3"/>
  <c r="AC83" i="3"/>
  <c r="Z83" i="3"/>
  <c r="AA83" i="3" s="1"/>
  <c r="Y83" i="3"/>
  <c r="V83" i="3"/>
  <c r="S83" i="3"/>
  <c r="N83" i="3"/>
  <c r="J83" i="3"/>
  <c r="K83" i="3" s="1"/>
  <c r="H83" i="3"/>
  <c r="F83" i="3"/>
  <c r="BF82" i="3"/>
  <c r="BE82" i="3"/>
  <c r="BD82" i="3"/>
  <c r="BG82" i="3" s="1"/>
  <c r="AJ82" i="3"/>
  <c r="AK82" i="3" s="1"/>
  <c r="AH82" i="3"/>
  <c r="AI82" i="3" s="1"/>
  <c r="AG82" i="3"/>
  <c r="AE82" i="3"/>
  <c r="AC82" i="3"/>
  <c r="Z82" i="3"/>
  <c r="AA82" i="3" s="1"/>
  <c r="Y82" i="3"/>
  <c r="V82" i="3"/>
  <c r="S82" i="3"/>
  <c r="T82" i="3" s="1"/>
  <c r="N82" i="3"/>
  <c r="J82" i="3"/>
  <c r="K82" i="3" s="1"/>
  <c r="H82" i="3"/>
  <c r="F82" i="3"/>
  <c r="BF81" i="3"/>
  <c r="BE81" i="3"/>
  <c r="BD81" i="3"/>
  <c r="BG81" i="3" s="1"/>
  <c r="AJ81" i="3"/>
  <c r="AK81" i="3" s="1"/>
  <c r="AH81" i="3"/>
  <c r="AI81" i="3" s="1"/>
  <c r="AG81" i="3"/>
  <c r="AE81" i="3"/>
  <c r="AC81" i="3"/>
  <c r="Z81" i="3"/>
  <c r="AA81" i="3" s="1"/>
  <c r="Y81" i="3"/>
  <c r="V81" i="3"/>
  <c r="S81" i="3"/>
  <c r="T81" i="3" s="1"/>
  <c r="N81" i="3"/>
  <c r="J81" i="3"/>
  <c r="K81" i="3" s="1"/>
  <c r="H81" i="3"/>
  <c r="F81" i="3"/>
  <c r="BF80" i="3"/>
  <c r="BE80" i="3"/>
  <c r="BD80" i="3"/>
  <c r="BG80" i="3" s="1"/>
  <c r="AJ80" i="3"/>
  <c r="AK80" i="3" s="1"/>
  <c r="AH80" i="3"/>
  <c r="AI80" i="3" s="1"/>
  <c r="AG80" i="3"/>
  <c r="AE80" i="3"/>
  <c r="AC80" i="3"/>
  <c r="Z80" i="3"/>
  <c r="AA80" i="3" s="1"/>
  <c r="Y80" i="3"/>
  <c r="V80" i="3"/>
  <c r="S80" i="3"/>
  <c r="T80" i="3" s="1"/>
  <c r="N80" i="3"/>
  <c r="J80" i="3"/>
  <c r="K80" i="3" s="1"/>
  <c r="H80" i="3"/>
  <c r="F80" i="3"/>
  <c r="BF79" i="3"/>
  <c r="BE79" i="3"/>
  <c r="BD79" i="3"/>
  <c r="BG79" i="3" s="1"/>
  <c r="AJ79" i="3"/>
  <c r="AK79" i="3" s="1"/>
  <c r="AH79" i="3"/>
  <c r="AI79" i="3" s="1"/>
  <c r="AG79" i="3"/>
  <c r="AE79" i="3"/>
  <c r="AC79" i="3"/>
  <c r="Z79" i="3"/>
  <c r="AA79" i="3" s="1"/>
  <c r="Y79" i="3"/>
  <c r="V79" i="3"/>
  <c r="S79" i="3"/>
  <c r="T79" i="3" s="1"/>
  <c r="N79" i="3"/>
  <c r="J79" i="3"/>
  <c r="K79" i="3" s="1"/>
  <c r="H79" i="3"/>
  <c r="F79" i="3"/>
  <c r="BF78" i="3"/>
  <c r="BE78" i="3"/>
  <c r="BD78" i="3"/>
  <c r="BG78" i="3" s="1"/>
  <c r="AJ78" i="3"/>
  <c r="AK78" i="3" s="1"/>
  <c r="AH78" i="3"/>
  <c r="AI78" i="3" s="1"/>
  <c r="AG78" i="3"/>
  <c r="AE78" i="3"/>
  <c r="AC78" i="3"/>
  <c r="Z78" i="3"/>
  <c r="AA78" i="3" s="1"/>
  <c r="Y78" i="3"/>
  <c r="V78" i="3"/>
  <c r="S78" i="3"/>
  <c r="N78" i="3"/>
  <c r="J78" i="3"/>
  <c r="K78" i="3" s="1"/>
  <c r="H78" i="3"/>
  <c r="F78" i="3"/>
  <c r="BF77" i="3"/>
  <c r="BE77" i="3"/>
  <c r="BD77" i="3"/>
  <c r="BG77" i="3" s="1"/>
  <c r="AJ77" i="3"/>
  <c r="AK77" i="3" s="1"/>
  <c r="AH77" i="3"/>
  <c r="AI77" i="3" s="1"/>
  <c r="AG77" i="3"/>
  <c r="AE77" i="3"/>
  <c r="AC77" i="3"/>
  <c r="Z77" i="3"/>
  <c r="AA77" i="3" s="1"/>
  <c r="Y77" i="3"/>
  <c r="V77" i="3"/>
  <c r="S77" i="3"/>
  <c r="N77" i="3"/>
  <c r="J77" i="3"/>
  <c r="K77" i="3" s="1"/>
  <c r="H77" i="3"/>
  <c r="F77" i="3"/>
  <c r="BF76" i="3"/>
  <c r="BE76" i="3"/>
  <c r="BD76" i="3"/>
  <c r="BG76" i="3" s="1"/>
  <c r="AJ76" i="3"/>
  <c r="AK76" i="3" s="1"/>
  <c r="AH76" i="3"/>
  <c r="AI76" i="3" s="1"/>
  <c r="AG76" i="3"/>
  <c r="AE76" i="3"/>
  <c r="AC76" i="3"/>
  <c r="Z76" i="3"/>
  <c r="AA76" i="3" s="1"/>
  <c r="Y76" i="3"/>
  <c r="V76" i="3"/>
  <c r="S76" i="3"/>
  <c r="T76" i="3" s="1"/>
  <c r="N76" i="3"/>
  <c r="J76" i="3"/>
  <c r="K76" i="3" s="1"/>
  <c r="H76" i="3"/>
  <c r="F76" i="3"/>
  <c r="BF75" i="3"/>
  <c r="BE75" i="3"/>
  <c r="BD75" i="3"/>
  <c r="BG75" i="3" s="1"/>
  <c r="AJ75" i="3"/>
  <c r="AK75" i="3" s="1"/>
  <c r="AH75" i="3"/>
  <c r="AI75" i="3" s="1"/>
  <c r="AG75" i="3"/>
  <c r="AE75" i="3"/>
  <c r="AC75" i="3"/>
  <c r="Z75" i="3"/>
  <c r="AA75" i="3" s="1"/>
  <c r="Y75" i="3"/>
  <c r="V75" i="3"/>
  <c r="S75" i="3"/>
  <c r="T75" i="3" s="1"/>
  <c r="N75" i="3"/>
  <c r="J75" i="3"/>
  <c r="K75" i="3" s="1"/>
  <c r="H75" i="3"/>
  <c r="F75" i="3"/>
  <c r="BF74" i="3"/>
  <c r="BE74" i="3"/>
  <c r="BD74" i="3"/>
  <c r="BG74" i="3" s="1"/>
  <c r="AJ74" i="3"/>
  <c r="AK74" i="3" s="1"/>
  <c r="AH74" i="3"/>
  <c r="AI74" i="3" s="1"/>
  <c r="AG74" i="3"/>
  <c r="AE74" i="3"/>
  <c r="AC74" i="3"/>
  <c r="Z74" i="3"/>
  <c r="AA74" i="3" s="1"/>
  <c r="Y74" i="3"/>
  <c r="V74" i="3"/>
  <c r="S74" i="3"/>
  <c r="T74" i="3" s="1"/>
  <c r="N74" i="3"/>
  <c r="J74" i="3"/>
  <c r="K74" i="3" s="1"/>
  <c r="H74" i="3"/>
  <c r="F74" i="3"/>
  <c r="BF73" i="3"/>
  <c r="BE73" i="3"/>
  <c r="BD73" i="3"/>
  <c r="BG73" i="3" s="1"/>
  <c r="AJ73" i="3"/>
  <c r="AK73" i="3" s="1"/>
  <c r="AH73" i="3"/>
  <c r="AI73" i="3" s="1"/>
  <c r="AG73" i="3"/>
  <c r="AE73" i="3"/>
  <c r="AC73" i="3"/>
  <c r="Z73" i="3"/>
  <c r="AA73" i="3" s="1"/>
  <c r="Y73" i="3"/>
  <c r="V73" i="3"/>
  <c r="S73" i="3"/>
  <c r="N73" i="3"/>
  <c r="J73" i="3"/>
  <c r="K73" i="3" s="1"/>
  <c r="H73" i="3"/>
  <c r="F73" i="3"/>
  <c r="BF72" i="3"/>
  <c r="BE72" i="3"/>
  <c r="BD72" i="3"/>
  <c r="BG72" i="3" s="1"/>
  <c r="AJ72" i="3"/>
  <c r="AK72" i="3" s="1"/>
  <c r="AH72" i="3"/>
  <c r="AI72" i="3" s="1"/>
  <c r="AG72" i="3"/>
  <c r="AE72" i="3"/>
  <c r="AC72" i="3"/>
  <c r="Z72" i="3"/>
  <c r="AA72" i="3" s="1"/>
  <c r="Y72" i="3"/>
  <c r="V72" i="3"/>
  <c r="S72" i="3"/>
  <c r="T72" i="3" s="1"/>
  <c r="N72" i="3"/>
  <c r="J72" i="3"/>
  <c r="K72" i="3" s="1"/>
  <c r="H72" i="3"/>
  <c r="F72" i="3"/>
  <c r="BF71" i="3"/>
  <c r="BE71" i="3"/>
  <c r="BD71" i="3"/>
  <c r="BG71" i="3" s="1"/>
  <c r="AJ71" i="3"/>
  <c r="AK71" i="3" s="1"/>
  <c r="AH71" i="3"/>
  <c r="AI71" i="3" s="1"/>
  <c r="AG71" i="3"/>
  <c r="AE71" i="3"/>
  <c r="AC71" i="3"/>
  <c r="Z71" i="3"/>
  <c r="AA71" i="3" s="1"/>
  <c r="Y71" i="3"/>
  <c r="V71" i="3"/>
  <c r="S71" i="3"/>
  <c r="T71" i="3" s="1"/>
  <c r="N71" i="3"/>
  <c r="J71" i="3"/>
  <c r="K71" i="3" s="1"/>
  <c r="H71" i="3"/>
  <c r="F71" i="3"/>
  <c r="BF70" i="3"/>
  <c r="BE70" i="3"/>
  <c r="BD70" i="3"/>
  <c r="BG70" i="3" s="1"/>
  <c r="AJ70" i="3"/>
  <c r="AK70" i="3" s="1"/>
  <c r="AH70" i="3"/>
  <c r="AI70" i="3" s="1"/>
  <c r="AG70" i="3"/>
  <c r="AE70" i="3"/>
  <c r="AC70" i="3"/>
  <c r="Z70" i="3"/>
  <c r="AA70" i="3" s="1"/>
  <c r="Y70" i="3"/>
  <c r="V70" i="3"/>
  <c r="S70" i="3"/>
  <c r="T70" i="3" s="1"/>
  <c r="N70" i="3"/>
  <c r="J70" i="3"/>
  <c r="K70" i="3" s="1"/>
  <c r="H70" i="3"/>
  <c r="F70" i="3"/>
  <c r="BF69" i="3"/>
  <c r="BE69" i="3"/>
  <c r="BD69" i="3"/>
  <c r="BG69" i="3" s="1"/>
  <c r="AJ69" i="3"/>
  <c r="AK69" i="3" s="1"/>
  <c r="AH69" i="3"/>
  <c r="AI69" i="3" s="1"/>
  <c r="AG69" i="3"/>
  <c r="AE69" i="3"/>
  <c r="AC69" i="3"/>
  <c r="Z69" i="3"/>
  <c r="AA69" i="3" s="1"/>
  <c r="Y69" i="3"/>
  <c r="V69" i="3"/>
  <c r="S69" i="3"/>
  <c r="T69" i="3" s="1"/>
  <c r="N69" i="3"/>
  <c r="J69" i="3"/>
  <c r="K69" i="3" s="1"/>
  <c r="H69" i="3"/>
  <c r="F69" i="3"/>
  <c r="BF68" i="3"/>
  <c r="BE68" i="3"/>
  <c r="BD68" i="3"/>
  <c r="BG68" i="3" s="1"/>
  <c r="AJ68" i="3"/>
  <c r="AK68" i="3" s="1"/>
  <c r="AH68" i="3"/>
  <c r="AI68" i="3" s="1"/>
  <c r="AG68" i="3"/>
  <c r="AE68" i="3"/>
  <c r="AC68" i="3"/>
  <c r="Z68" i="3"/>
  <c r="AA68" i="3" s="1"/>
  <c r="Y68" i="3"/>
  <c r="V68" i="3"/>
  <c r="S68" i="3"/>
  <c r="N68" i="3"/>
  <c r="J68" i="3"/>
  <c r="K68" i="3" s="1"/>
  <c r="H68" i="3"/>
  <c r="F68" i="3"/>
  <c r="BF67" i="3"/>
  <c r="BE67" i="3"/>
  <c r="BD67" i="3"/>
  <c r="BG67" i="3" s="1"/>
  <c r="AJ67" i="3"/>
  <c r="AK67" i="3" s="1"/>
  <c r="AH67" i="3"/>
  <c r="AI67" i="3" s="1"/>
  <c r="AG67" i="3"/>
  <c r="AE67" i="3"/>
  <c r="AC67" i="3"/>
  <c r="Z67" i="3"/>
  <c r="AA67" i="3" s="1"/>
  <c r="Y67" i="3"/>
  <c r="V67" i="3"/>
  <c r="S67" i="3"/>
  <c r="N67" i="3"/>
  <c r="J67" i="3"/>
  <c r="K67" i="3" s="1"/>
  <c r="H67" i="3"/>
  <c r="F67" i="3"/>
  <c r="BF66" i="3"/>
  <c r="BE66" i="3"/>
  <c r="BD66" i="3"/>
  <c r="BG66" i="3" s="1"/>
  <c r="AJ66" i="3"/>
  <c r="AK66" i="3" s="1"/>
  <c r="AH66" i="3"/>
  <c r="AI66" i="3" s="1"/>
  <c r="AG66" i="3"/>
  <c r="AE66" i="3"/>
  <c r="AC66" i="3"/>
  <c r="Z66" i="3"/>
  <c r="AA66" i="3" s="1"/>
  <c r="Y66" i="3"/>
  <c r="V66" i="3"/>
  <c r="S66" i="3"/>
  <c r="T66" i="3" s="1"/>
  <c r="N66" i="3"/>
  <c r="J66" i="3"/>
  <c r="K66" i="3" s="1"/>
  <c r="H66" i="3"/>
  <c r="F66" i="3"/>
  <c r="BF65" i="3"/>
  <c r="BE65" i="3"/>
  <c r="BD65" i="3"/>
  <c r="BG65" i="3" s="1"/>
  <c r="AJ65" i="3"/>
  <c r="AK65" i="3" s="1"/>
  <c r="AH65" i="3"/>
  <c r="AI65" i="3" s="1"/>
  <c r="AG65" i="3"/>
  <c r="AE65" i="3"/>
  <c r="AC65" i="3"/>
  <c r="Z65" i="3"/>
  <c r="AA65" i="3" s="1"/>
  <c r="Y65" i="3"/>
  <c r="V65" i="3"/>
  <c r="S65" i="3"/>
  <c r="T65" i="3" s="1"/>
  <c r="N65" i="3"/>
  <c r="J65" i="3"/>
  <c r="K65" i="3" s="1"/>
  <c r="H65" i="3"/>
  <c r="F65" i="3"/>
  <c r="BF64" i="3"/>
  <c r="BE64" i="3"/>
  <c r="BD64" i="3"/>
  <c r="BG64" i="3" s="1"/>
  <c r="AJ64" i="3"/>
  <c r="AK64" i="3" s="1"/>
  <c r="AH64" i="3"/>
  <c r="AI64" i="3" s="1"/>
  <c r="AG64" i="3"/>
  <c r="AE64" i="3"/>
  <c r="AC64" i="3"/>
  <c r="Z64" i="3"/>
  <c r="AA64" i="3" s="1"/>
  <c r="Y64" i="3"/>
  <c r="V64" i="3"/>
  <c r="S64" i="3"/>
  <c r="T64" i="3" s="1"/>
  <c r="N64" i="3"/>
  <c r="J64" i="3"/>
  <c r="K64" i="3" s="1"/>
  <c r="H64" i="3"/>
  <c r="F64" i="3"/>
  <c r="C64" i="3"/>
  <c r="BF63" i="3"/>
  <c r="BE63" i="3"/>
  <c r="BD63" i="3"/>
  <c r="BG63" i="3" s="1"/>
  <c r="AJ63" i="3"/>
  <c r="AK63" i="3" s="1"/>
  <c r="AH63" i="3"/>
  <c r="AI63" i="3" s="1"/>
  <c r="AG63" i="3"/>
  <c r="AE63" i="3"/>
  <c r="AC63" i="3"/>
  <c r="Z63" i="3"/>
  <c r="AA63" i="3" s="1"/>
  <c r="Y63" i="3"/>
  <c r="V63" i="3"/>
  <c r="S63" i="3"/>
  <c r="T63" i="3" s="1"/>
  <c r="N63" i="3"/>
  <c r="J63" i="3"/>
  <c r="K63" i="3" s="1"/>
  <c r="H63" i="3"/>
  <c r="F63" i="3"/>
  <c r="C63" i="3"/>
  <c r="BF62" i="3"/>
  <c r="BE62" i="3"/>
  <c r="BD62" i="3"/>
  <c r="BG62" i="3" s="1"/>
  <c r="AJ62" i="3"/>
  <c r="AK62" i="3" s="1"/>
  <c r="AH62" i="3"/>
  <c r="AI62" i="3" s="1"/>
  <c r="AG62" i="3"/>
  <c r="AE62" i="3"/>
  <c r="AC62" i="3"/>
  <c r="Z62" i="3"/>
  <c r="AA62" i="3" s="1"/>
  <c r="Y62" i="3"/>
  <c r="V62" i="3"/>
  <c r="S62" i="3"/>
  <c r="T62" i="3" s="1"/>
  <c r="N62" i="3"/>
  <c r="J62" i="3"/>
  <c r="K62" i="3" s="1"/>
  <c r="H62" i="3"/>
  <c r="F62" i="3"/>
  <c r="C62" i="3"/>
  <c r="BF61" i="3"/>
  <c r="BE61" i="3"/>
  <c r="BD61" i="3"/>
  <c r="BG61" i="3" s="1"/>
  <c r="AJ61" i="3"/>
  <c r="AK61" i="3" s="1"/>
  <c r="AH61" i="3"/>
  <c r="AI61" i="3" s="1"/>
  <c r="AG61" i="3"/>
  <c r="AE61" i="3"/>
  <c r="AC61" i="3"/>
  <c r="Z61" i="3"/>
  <c r="AA61" i="3" s="1"/>
  <c r="Y61" i="3"/>
  <c r="V61" i="3"/>
  <c r="S61" i="3"/>
  <c r="T61" i="3" s="1"/>
  <c r="N61" i="3"/>
  <c r="J61" i="3"/>
  <c r="K61" i="3" s="1"/>
  <c r="H61" i="3"/>
  <c r="F61" i="3"/>
  <c r="C61" i="3"/>
  <c r="BF60" i="3"/>
  <c r="BE60" i="3"/>
  <c r="BD60" i="3"/>
  <c r="BG60" i="3" s="1"/>
  <c r="AJ60" i="3"/>
  <c r="AK60" i="3" s="1"/>
  <c r="AH60" i="3"/>
  <c r="AI60" i="3" s="1"/>
  <c r="AG60" i="3"/>
  <c r="AE60" i="3"/>
  <c r="AC60" i="3"/>
  <c r="Z60" i="3"/>
  <c r="AA60" i="3" s="1"/>
  <c r="Y60" i="3"/>
  <c r="V60" i="3"/>
  <c r="S60" i="3"/>
  <c r="T60" i="3" s="1"/>
  <c r="N60" i="3"/>
  <c r="J60" i="3"/>
  <c r="K60" i="3" s="1"/>
  <c r="H60" i="3"/>
  <c r="F60" i="3"/>
  <c r="C60" i="3"/>
  <c r="BF59" i="3"/>
  <c r="BE59" i="3"/>
  <c r="BG59" i="3" s="1"/>
  <c r="BH59" i="3" s="1"/>
  <c r="AJ59" i="3"/>
  <c r="AK59" i="3" s="1"/>
  <c r="AH59" i="3"/>
  <c r="AI59" i="3" s="1"/>
  <c r="AG59" i="3"/>
  <c r="AE59" i="3"/>
  <c r="AC59" i="3"/>
  <c r="Z59" i="3"/>
  <c r="AA59" i="3" s="1"/>
  <c r="Y59" i="3"/>
  <c r="V59" i="3"/>
  <c r="S59" i="3"/>
  <c r="N59" i="3"/>
  <c r="J59" i="3"/>
  <c r="K59" i="3" s="1"/>
  <c r="H59" i="3"/>
  <c r="F59" i="3"/>
  <c r="C59" i="3"/>
  <c r="BF58" i="3"/>
  <c r="BE58" i="3"/>
  <c r="BD58" i="3"/>
  <c r="BG58" i="3" s="1"/>
  <c r="AJ58" i="3"/>
  <c r="AK58" i="3" s="1"/>
  <c r="AH58" i="3"/>
  <c r="AI58" i="3" s="1"/>
  <c r="AG58" i="3"/>
  <c r="AE58" i="3"/>
  <c r="AC58" i="3"/>
  <c r="Z58" i="3"/>
  <c r="AA58" i="3" s="1"/>
  <c r="Y58" i="3"/>
  <c r="V58" i="3"/>
  <c r="S58" i="3"/>
  <c r="T58" i="3" s="1"/>
  <c r="N58" i="3"/>
  <c r="J58" i="3"/>
  <c r="K58" i="3" s="1"/>
  <c r="H58" i="3"/>
  <c r="F58" i="3"/>
  <c r="C58" i="3"/>
  <c r="BF57" i="3"/>
  <c r="BE57" i="3"/>
  <c r="BD57" i="3"/>
  <c r="BG57" i="3" s="1"/>
  <c r="AJ57" i="3"/>
  <c r="AK57" i="3" s="1"/>
  <c r="AH57" i="3"/>
  <c r="AI57" i="3" s="1"/>
  <c r="AG57" i="3"/>
  <c r="AE57" i="3"/>
  <c r="AC57" i="3"/>
  <c r="Z57" i="3"/>
  <c r="AA57" i="3" s="1"/>
  <c r="Y57" i="3"/>
  <c r="V57" i="3"/>
  <c r="S57" i="3"/>
  <c r="N57" i="3"/>
  <c r="J57" i="3"/>
  <c r="K57" i="3" s="1"/>
  <c r="H57" i="3"/>
  <c r="F57" i="3"/>
  <c r="C57" i="3"/>
  <c r="BF56" i="3"/>
  <c r="BE56" i="3"/>
  <c r="BD56" i="3"/>
  <c r="BG56" i="3" s="1"/>
  <c r="AJ56" i="3"/>
  <c r="AK56" i="3" s="1"/>
  <c r="AH56" i="3"/>
  <c r="AI56" i="3" s="1"/>
  <c r="AG56" i="3"/>
  <c r="AE56" i="3"/>
  <c r="AC56" i="3"/>
  <c r="Z56" i="3"/>
  <c r="AA56" i="3" s="1"/>
  <c r="Y56" i="3"/>
  <c r="V56" i="3"/>
  <c r="S56" i="3"/>
  <c r="T56" i="3" s="1"/>
  <c r="N56" i="3"/>
  <c r="J56" i="3"/>
  <c r="K56" i="3" s="1"/>
  <c r="H56" i="3"/>
  <c r="F56" i="3"/>
  <c r="C56" i="3"/>
  <c r="BF55" i="3"/>
  <c r="BE55" i="3"/>
  <c r="BD55" i="3"/>
  <c r="BG55" i="3" s="1"/>
  <c r="AJ55" i="3"/>
  <c r="AK55" i="3" s="1"/>
  <c r="AH55" i="3"/>
  <c r="AI55" i="3" s="1"/>
  <c r="AG55" i="3"/>
  <c r="AE55" i="3"/>
  <c r="AC55" i="3"/>
  <c r="Z55" i="3"/>
  <c r="AA55" i="3" s="1"/>
  <c r="Y55" i="3"/>
  <c r="V55" i="3"/>
  <c r="S55" i="3"/>
  <c r="N55" i="3"/>
  <c r="J55" i="3"/>
  <c r="K55" i="3" s="1"/>
  <c r="H55" i="3"/>
  <c r="F55" i="3"/>
  <c r="C55" i="3"/>
  <c r="BF54" i="3"/>
  <c r="BE54" i="3"/>
  <c r="BD54" i="3"/>
  <c r="BG54" i="3" s="1"/>
  <c r="AJ54" i="3"/>
  <c r="AK54" i="3" s="1"/>
  <c r="AH54" i="3"/>
  <c r="AI54" i="3" s="1"/>
  <c r="AG54" i="3"/>
  <c r="AE54" i="3"/>
  <c r="AC54" i="3"/>
  <c r="Z54" i="3"/>
  <c r="AA54" i="3" s="1"/>
  <c r="Y54" i="3"/>
  <c r="V54" i="3"/>
  <c r="S54" i="3"/>
  <c r="N54" i="3"/>
  <c r="J54" i="3"/>
  <c r="K54" i="3" s="1"/>
  <c r="H54" i="3"/>
  <c r="F54" i="3"/>
  <c r="C54" i="3"/>
  <c r="BF53" i="3"/>
  <c r="BE53" i="3"/>
  <c r="BD53" i="3"/>
  <c r="BG53" i="3" s="1"/>
  <c r="AJ53" i="3"/>
  <c r="AK53" i="3" s="1"/>
  <c r="AH53" i="3"/>
  <c r="AI53" i="3" s="1"/>
  <c r="AG53" i="3"/>
  <c r="AE53" i="3"/>
  <c r="AC53" i="3"/>
  <c r="Z53" i="3"/>
  <c r="AA53" i="3" s="1"/>
  <c r="Y53" i="3"/>
  <c r="V53" i="3"/>
  <c r="S53" i="3"/>
  <c r="T53" i="3" s="1"/>
  <c r="N53" i="3"/>
  <c r="J53" i="3"/>
  <c r="K53" i="3" s="1"/>
  <c r="H53" i="3"/>
  <c r="F53" i="3"/>
  <c r="C53" i="3"/>
  <c r="BF52" i="3"/>
  <c r="BE52" i="3"/>
  <c r="BD52" i="3"/>
  <c r="BG52" i="3" s="1"/>
  <c r="AJ52" i="3"/>
  <c r="AK52" i="3" s="1"/>
  <c r="AH52" i="3"/>
  <c r="AI52" i="3" s="1"/>
  <c r="AG52" i="3"/>
  <c r="AE52" i="3"/>
  <c r="AC52" i="3"/>
  <c r="Z52" i="3"/>
  <c r="AA52" i="3" s="1"/>
  <c r="Y52" i="3"/>
  <c r="V52" i="3"/>
  <c r="S52" i="3"/>
  <c r="T52" i="3" s="1"/>
  <c r="N52" i="3"/>
  <c r="J52" i="3"/>
  <c r="K52" i="3" s="1"/>
  <c r="H52" i="3"/>
  <c r="F52" i="3"/>
  <c r="C52" i="3"/>
  <c r="BF51" i="3"/>
  <c r="BE51" i="3"/>
  <c r="BD51" i="3"/>
  <c r="BG51" i="3" s="1"/>
  <c r="AJ51" i="3"/>
  <c r="AK51" i="3" s="1"/>
  <c r="AH51" i="3"/>
  <c r="AI51" i="3" s="1"/>
  <c r="AG51" i="3"/>
  <c r="AE51" i="3"/>
  <c r="AC51" i="3"/>
  <c r="Z51" i="3"/>
  <c r="AA51" i="3" s="1"/>
  <c r="Y51" i="3"/>
  <c r="V51" i="3"/>
  <c r="S51" i="3"/>
  <c r="T51" i="3" s="1"/>
  <c r="N51" i="3"/>
  <c r="J51" i="3"/>
  <c r="K51" i="3" s="1"/>
  <c r="H51" i="3"/>
  <c r="F51" i="3"/>
  <c r="C51" i="3"/>
  <c r="BF50" i="3"/>
  <c r="BE50" i="3"/>
  <c r="BD50" i="3"/>
  <c r="BG50" i="3" s="1"/>
  <c r="AJ50" i="3"/>
  <c r="AK50" i="3" s="1"/>
  <c r="AH50" i="3"/>
  <c r="AI50" i="3" s="1"/>
  <c r="AG50" i="3"/>
  <c r="AE50" i="3"/>
  <c r="AC50" i="3"/>
  <c r="Z50" i="3"/>
  <c r="AA50" i="3" s="1"/>
  <c r="Y50" i="3"/>
  <c r="V50" i="3"/>
  <c r="S50" i="3"/>
  <c r="T50" i="3" s="1"/>
  <c r="N50" i="3"/>
  <c r="J50" i="3"/>
  <c r="K50" i="3" s="1"/>
  <c r="H50" i="3"/>
  <c r="F50" i="3"/>
  <c r="C50" i="3"/>
  <c r="BF49" i="3"/>
  <c r="BE49" i="3"/>
  <c r="BD49" i="3"/>
  <c r="BG49" i="3" s="1"/>
  <c r="AJ49" i="3"/>
  <c r="AK49" i="3" s="1"/>
  <c r="AH49" i="3"/>
  <c r="AI49" i="3" s="1"/>
  <c r="AG49" i="3"/>
  <c r="AE49" i="3"/>
  <c r="AC49" i="3"/>
  <c r="Z49" i="3"/>
  <c r="AA49" i="3" s="1"/>
  <c r="Y49" i="3"/>
  <c r="V49" i="3"/>
  <c r="S49" i="3"/>
  <c r="N49" i="3"/>
  <c r="J49" i="3"/>
  <c r="K49" i="3" s="1"/>
  <c r="H49" i="3"/>
  <c r="F49" i="3"/>
  <c r="C49" i="3"/>
  <c r="BF48" i="3"/>
  <c r="BE48" i="3"/>
  <c r="BD48" i="3"/>
  <c r="BG48" i="3" s="1"/>
  <c r="AJ48" i="3"/>
  <c r="AK48" i="3" s="1"/>
  <c r="AH48" i="3"/>
  <c r="AI48" i="3" s="1"/>
  <c r="AG48" i="3"/>
  <c r="AE48" i="3"/>
  <c r="AC48" i="3"/>
  <c r="Z48" i="3"/>
  <c r="AA48" i="3" s="1"/>
  <c r="Y48" i="3"/>
  <c r="V48" i="3"/>
  <c r="S48" i="3"/>
  <c r="Q48" i="3"/>
  <c r="N48" i="3"/>
  <c r="J48" i="3"/>
  <c r="K48" i="3" s="1"/>
  <c r="H48" i="3"/>
  <c r="F48" i="3"/>
  <c r="D48" i="3"/>
  <c r="C48" i="3"/>
  <c r="BF47" i="3"/>
  <c r="BE47" i="3"/>
  <c r="BD47" i="3"/>
  <c r="BG47" i="3" s="1"/>
  <c r="AJ47" i="3"/>
  <c r="AK47" i="3" s="1"/>
  <c r="AH47" i="3"/>
  <c r="AI47" i="3" s="1"/>
  <c r="AG47" i="3"/>
  <c r="AE47" i="3"/>
  <c r="AC47" i="3"/>
  <c r="Z47" i="3"/>
  <c r="AA47" i="3" s="1"/>
  <c r="Y47" i="3"/>
  <c r="V47" i="3"/>
  <c r="S47" i="3"/>
  <c r="T47" i="3" s="1"/>
  <c r="Q47" i="3"/>
  <c r="N47" i="3"/>
  <c r="J47" i="3"/>
  <c r="K47" i="3" s="1"/>
  <c r="H47" i="3"/>
  <c r="F47" i="3"/>
  <c r="D47" i="3"/>
  <c r="C47" i="3"/>
  <c r="BF46" i="3"/>
  <c r="BE46" i="3"/>
  <c r="BD46" i="3"/>
  <c r="BG46" i="3" s="1"/>
  <c r="AJ46" i="3"/>
  <c r="AK46" i="3" s="1"/>
  <c r="AH46" i="3"/>
  <c r="AI46" i="3" s="1"/>
  <c r="AG46" i="3"/>
  <c r="AE46" i="3"/>
  <c r="AC46" i="3"/>
  <c r="Z46" i="3"/>
  <c r="AA46" i="3" s="1"/>
  <c r="Y46" i="3"/>
  <c r="V46" i="3"/>
  <c r="S46" i="3"/>
  <c r="Q46" i="3"/>
  <c r="N46" i="3"/>
  <c r="J46" i="3"/>
  <c r="K46" i="3" s="1"/>
  <c r="H46" i="3"/>
  <c r="F46" i="3"/>
  <c r="D46" i="3"/>
  <c r="C46" i="3"/>
  <c r="BF45" i="3"/>
  <c r="BE45" i="3"/>
  <c r="BD45" i="3"/>
  <c r="BG45" i="3" s="1"/>
  <c r="AJ45" i="3"/>
  <c r="AK45" i="3" s="1"/>
  <c r="AH45" i="3"/>
  <c r="AI45" i="3" s="1"/>
  <c r="AG45" i="3"/>
  <c r="AE45" i="3"/>
  <c r="AC45" i="3"/>
  <c r="Z45" i="3"/>
  <c r="AA45" i="3" s="1"/>
  <c r="Y45" i="3"/>
  <c r="V45" i="3"/>
  <c r="S45" i="3"/>
  <c r="Q45" i="3"/>
  <c r="N45" i="3"/>
  <c r="J45" i="3"/>
  <c r="K45" i="3" s="1"/>
  <c r="H45" i="3"/>
  <c r="F45" i="3"/>
  <c r="D45" i="3"/>
  <c r="C45" i="3"/>
  <c r="BF44" i="3"/>
  <c r="BE44" i="3"/>
  <c r="BD44" i="3"/>
  <c r="BG44" i="3" s="1"/>
  <c r="AJ44" i="3"/>
  <c r="AK44" i="3" s="1"/>
  <c r="AH44" i="3"/>
  <c r="AI44" i="3" s="1"/>
  <c r="AG44" i="3"/>
  <c r="AE44" i="3"/>
  <c r="AC44" i="3"/>
  <c r="Z44" i="3"/>
  <c r="AA44" i="3" s="1"/>
  <c r="Y44" i="3"/>
  <c r="V44" i="3"/>
  <c r="S44" i="3"/>
  <c r="Q44" i="3"/>
  <c r="N44" i="3"/>
  <c r="J44" i="3"/>
  <c r="K44" i="3" s="1"/>
  <c r="H44" i="3"/>
  <c r="F44" i="3"/>
  <c r="D44" i="3"/>
  <c r="C44" i="3"/>
  <c r="BF43" i="3"/>
  <c r="BE43" i="3"/>
  <c r="BD43" i="3"/>
  <c r="BG43" i="3" s="1"/>
  <c r="AJ43" i="3"/>
  <c r="AK43" i="3" s="1"/>
  <c r="AH43" i="3"/>
  <c r="AI43" i="3" s="1"/>
  <c r="AG43" i="3"/>
  <c r="AE43" i="3"/>
  <c r="AC43" i="3"/>
  <c r="Z43" i="3"/>
  <c r="AA43" i="3" s="1"/>
  <c r="Y43" i="3"/>
  <c r="V43" i="3"/>
  <c r="S43" i="3"/>
  <c r="T43" i="3" s="1"/>
  <c r="Q43" i="3"/>
  <c r="N43" i="3"/>
  <c r="J43" i="3"/>
  <c r="K43" i="3" s="1"/>
  <c r="H43" i="3"/>
  <c r="F43" i="3"/>
  <c r="D43" i="3"/>
  <c r="C43" i="3"/>
  <c r="BF42" i="3"/>
  <c r="BE42" i="3"/>
  <c r="BD42" i="3"/>
  <c r="BG42" i="3" s="1"/>
  <c r="AJ42" i="3"/>
  <c r="AK42" i="3" s="1"/>
  <c r="AH42" i="3"/>
  <c r="AI42" i="3" s="1"/>
  <c r="AG42" i="3"/>
  <c r="AE42" i="3"/>
  <c r="AC42" i="3"/>
  <c r="Z42" i="3"/>
  <c r="AA42" i="3" s="1"/>
  <c r="Y42" i="3"/>
  <c r="V42" i="3"/>
  <c r="S42" i="3"/>
  <c r="T42" i="3" s="1"/>
  <c r="Q42" i="3"/>
  <c r="N42" i="3"/>
  <c r="J42" i="3"/>
  <c r="K42" i="3" s="1"/>
  <c r="H42" i="3"/>
  <c r="F42" i="3"/>
  <c r="D42" i="3"/>
  <c r="C42" i="3"/>
  <c r="BF41" i="3"/>
  <c r="BE41" i="3"/>
  <c r="BD41" i="3"/>
  <c r="BG41" i="3" s="1"/>
  <c r="AJ41" i="3"/>
  <c r="AK41" i="3" s="1"/>
  <c r="AH41" i="3"/>
  <c r="AI41" i="3" s="1"/>
  <c r="AG41" i="3"/>
  <c r="AE41" i="3"/>
  <c r="AC41" i="3"/>
  <c r="Z41" i="3"/>
  <c r="AA41" i="3" s="1"/>
  <c r="Y41" i="3"/>
  <c r="V41" i="3"/>
  <c r="S41" i="3"/>
  <c r="T41" i="3" s="1"/>
  <c r="Q41" i="3"/>
  <c r="N41" i="3"/>
  <c r="J41" i="3"/>
  <c r="K41" i="3" s="1"/>
  <c r="H41" i="3"/>
  <c r="F41" i="3"/>
  <c r="D41" i="3"/>
  <c r="C41" i="3"/>
  <c r="BF40" i="3"/>
  <c r="BE40" i="3"/>
  <c r="BD40" i="3"/>
  <c r="BG40" i="3" s="1"/>
  <c r="AJ40" i="3"/>
  <c r="AK40" i="3" s="1"/>
  <c r="AH40" i="3"/>
  <c r="AI40" i="3" s="1"/>
  <c r="AG40" i="3"/>
  <c r="AE40" i="3"/>
  <c r="AC40" i="3"/>
  <c r="Z40" i="3"/>
  <c r="AA40" i="3" s="1"/>
  <c r="Y40" i="3"/>
  <c r="V40" i="3"/>
  <c r="S40" i="3"/>
  <c r="T40" i="3" s="1"/>
  <c r="Q40" i="3"/>
  <c r="N40" i="3"/>
  <c r="J40" i="3"/>
  <c r="K40" i="3" s="1"/>
  <c r="H40" i="3"/>
  <c r="F40" i="3"/>
  <c r="D40" i="3"/>
  <c r="C40" i="3"/>
  <c r="BF39" i="3"/>
  <c r="BE39" i="3"/>
  <c r="BD39" i="3"/>
  <c r="BG39" i="3" s="1"/>
  <c r="AJ39" i="3"/>
  <c r="AK39" i="3" s="1"/>
  <c r="AH39" i="3"/>
  <c r="AI39" i="3" s="1"/>
  <c r="AG39" i="3"/>
  <c r="AE39" i="3"/>
  <c r="AC39" i="3"/>
  <c r="Z39" i="3"/>
  <c r="AA39" i="3" s="1"/>
  <c r="Y39" i="3"/>
  <c r="V39" i="3"/>
  <c r="S39" i="3"/>
  <c r="T39" i="3" s="1"/>
  <c r="Q39" i="3"/>
  <c r="N39" i="3"/>
  <c r="J39" i="3"/>
  <c r="K39" i="3" s="1"/>
  <c r="H39" i="3"/>
  <c r="F39" i="3"/>
  <c r="D39" i="3"/>
  <c r="C39" i="3"/>
  <c r="BF38" i="3"/>
  <c r="BE38" i="3"/>
  <c r="BD38" i="3"/>
  <c r="BG38" i="3" s="1"/>
  <c r="AJ38" i="3"/>
  <c r="AK38" i="3" s="1"/>
  <c r="AH38" i="3"/>
  <c r="AI38" i="3" s="1"/>
  <c r="AG38" i="3"/>
  <c r="AE38" i="3"/>
  <c r="AC38" i="3"/>
  <c r="Z38" i="3"/>
  <c r="AA38" i="3" s="1"/>
  <c r="Y38" i="3"/>
  <c r="V38" i="3"/>
  <c r="S38" i="3"/>
  <c r="T38" i="3" s="1"/>
  <c r="Q38" i="3"/>
  <c r="N38" i="3"/>
  <c r="J38" i="3"/>
  <c r="K38" i="3" s="1"/>
  <c r="H38" i="3"/>
  <c r="F38" i="3"/>
  <c r="D38" i="3"/>
  <c r="C38" i="3"/>
  <c r="BF37" i="3"/>
  <c r="BE37" i="3"/>
  <c r="BD37" i="3"/>
  <c r="BG37" i="3" s="1"/>
  <c r="AJ37" i="3"/>
  <c r="AK37" i="3" s="1"/>
  <c r="AH37" i="3"/>
  <c r="AI37" i="3" s="1"/>
  <c r="AG37" i="3"/>
  <c r="AE37" i="3"/>
  <c r="AC37" i="3"/>
  <c r="Z37" i="3"/>
  <c r="AA37" i="3" s="1"/>
  <c r="Y37" i="3"/>
  <c r="V37" i="3"/>
  <c r="S37" i="3"/>
  <c r="T37" i="3" s="1"/>
  <c r="Q37" i="3"/>
  <c r="N37" i="3"/>
  <c r="J37" i="3"/>
  <c r="K37" i="3" s="1"/>
  <c r="H37" i="3"/>
  <c r="F37" i="3"/>
  <c r="D37" i="3"/>
  <c r="C37" i="3"/>
  <c r="BF36" i="3"/>
  <c r="BE36" i="3"/>
  <c r="BD36" i="3"/>
  <c r="BG36" i="3" s="1"/>
  <c r="AJ36" i="3"/>
  <c r="AK36" i="3" s="1"/>
  <c r="AH36" i="3"/>
  <c r="AI36" i="3" s="1"/>
  <c r="AG36" i="3"/>
  <c r="AE36" i="3"/>
  <c r="AC36" i="3"/>
  <c r="Z36" i="3"/>
  <c r="AA36" i="3" s="1"/>
  <c r="Y36" i="3"/>
  <c r="V36" i="3"/>
  <c r="S36" i="3"/>
  <c r="T36" i="3" s="1"/>
  <c r="Q36" i="3"/>
  <c r="N36" i="3"/>
  <c r="J36" i="3"/>
  <c r="K36" i="3" s="1"/>
  <c r="H36" i="3"/>
  <c r="F36" i="3"/>
  <c r="D36" i="3"/>
  <c r="C36" i="3"/>
  <c r="BF35" i="3"/>
  <c r="BE35" i="3"/>
  <c r="BD35" i="3"/>
  <c r="BG35" i="3" s="1"/>
  <c r="AJ35" i="3"/>
  <c r="AK35" i="3" s="1"/>
  <c r="AH35" i="3"/>
  <c r="AI35" i="3" s="1"/>
  <c r="AG35" i="3"/>
  <c r="AE35" i="3"/>
  <c r="AC35" i="3"/>
  <c r="Z35" i="3"/>
  <c r="AA35" i="3" s="1"/>
  <c r="Y35" i="3"/>
  <c r="V35" i="3"/>
  <c r="S35" i="3"/>
  <c r="T35" i="3" s="1"/>
  <c r="Q35" i="3"/>
  <c r="N35" i="3"/>
  <c r="J35" i="3"/>
  <c r="K35" i="3" s="1"/>
  <c r="H35" i="3"/>
  <c r="F35" i="3"/>
  <c r="D35" i="3"/>
  <c r="C35" i="3"/>
  <c r="BF34" i="3"/>
  <c r="BE34" i="3"/>
  <c r="BD34" i="3"/>
  <c r="BG34" i="3" s="1"/>
  <c r="AJ34" i="3"/>
  <c r="AK34" i="3" s="1"/>
  <c r="AH34" i="3"/>
  <c r="AI34" i="3" s="1"/>
  <c r="AG34" i="3"/>
  <c r="AE34" i="3"/>
  <c r="AC34" i="3"/>
  <c r="Z34" i="3"/>
  <c r="AA34" i="3" s="1"/>
  <c r="Y34" i="3"/>
  <c r="V34" i="3"/>
  <c r="S34" i="3"/>
  <c r="T34" i="3" s="1"/>
  <c r="Q34" i="3"/>
  <c r="N34" i="3"/>
  <c r="J34" i="3"/>
  <c r="K34" i="3" s="1"/>
  <c r="H34" i="3"/>
  <c r="F34" i="3"/>
  <c r="D34" i="3"/>
  <c r="C34" i="3"/>
  <c r="BF33" i="3"/>
  <c r="BE33" i="3"/>
  <c r="BD33" i="3"/>
  <c r="BG33" i="3" s="1"/>
  <c r="AJ33" i="3"/>
  <c r="AK33" i="3" s="1"/>
  <c r="AH33" i="3"/>
  <c r="AI33" i="3" s="1"/>
  <c r="AG33" i="3"/>
  <c r="AE33" i="3"/>
  <c r="AC33" i="3"/>
  <c r="Z33" i="3"/>
  <c r="AA33" i="3" s="1"/>
  <c r="Y33" i="3"/>
  <c r="V33" i="3"/>
  <c r="S33" i="3"/>
  <c r="T33" i="3" s="1"/>
  <c r="Q33" i="3"/>
  <c r="N33" i="3"/>
  <c r="J33" i="3"/>
  <c r="K33" i="3" s="1"/>
  <c r="H33" i="3"/>
  <c r="F33" i="3"/>
  <c r="D33" i="3"/>
  <c r="C33" i="3"/>
  <c r="BF32" i="3"/>
  <c r="BE32" i="3"/>
  <c r="BD32" i="3"/>
  <c r="BG32" i="3" s="1"/>
  <c r="AJ32" i="3"/>
  <c r="AK32" i="3" s="1"/>
  <c r="AH32" i="3"/>
  <c r="AI32" i="3" s="1"/>
  <c r="AG32" i="3"/>
  <c r="AE32" i="3"/>
  <c r="AC32" i="3"/>
  <c r="Z32" i="3"/>
  <c r="AA32" i="3" s="1"/>
  <c r="Y32" i="3"/>
  <c r="V32" i="3"/>
  <c r="S32" i="3"/>
  <c r="T32" i="3" s="1"/>
  <c r="Q32" i="3"/>
  <c r="N32" i="3"/>
  <c r="J32" i="3"/>
  <c r="K32" i="3" s="1"/>
  <c r="H32" i="3"/>
  <c r="F32" i="3"/>
  <c r="D32" i="3"/>
  <c r="C32" i="3"/>
  <c r="BF31" i="3"/>
  <c r="BE31" i="3"/>
  <c r="BD31" i="3"/>
  <c r="BG31" i="3" s="1"/>
  <c r="AJ31" i="3"/>
  <c r="AK31" i="3" s="1"/>
  <c r="AH31" i="3"/>
  <c r="AI31" i="3" s="1"/>
  <c r="AG31" i="3"/>
  <c r="AE31" i="3"/>
  <c r="AC31" i="3"/>
  <c r="Z31" i="3"/>
  <c r="AA31" i="3" s="1"/>
  <c r="Y31" i="3"/>
  <c r="V31" i="3"/>
  <c r="S31" i="3"/>
  <c r="T31" i="3" s="1"/>
  <c r="Q31" i="3"/>
  <c r="N31" i="3"/>
  <c r="J31" i="3"/>
  <c r="K31" i="3" s="1"/>
  <c r="H31" i="3"/>
  <c r="F31" i="3"/>
  <c r="D31" i="3"/>
  <c r="C31" i="3"/>
  <c r="BF30" i="3"/>
  <c r="BE30" i="3"/>
  <c r="BD30" i="3"/>
  <c r="BG30" i="3" s="1"/>
  <c r="AJ30" i="3"/>
  <c r="AK30" i="3" s="1"/>
  <c r="AH30" i="3"/>
  <c r="AI30" i="3" s="1"/>
  <c r="AG30" i="3"/>
  <c r="AE30" i="3"/>
  <c r="AC30" i="3"/>
  <c r="Z30" i="3"/>
  <c r="AA30" i="3" s="1"/>
  <c r="Y30" i="3"/>
  <c r="V30" i="3"/>
  <c r="S30" i="3"/>
  <c r="Q30" i="3"/>
  <c r="N30" i="3"/>
  <c r="J30" i="3"/>
  <c r="K30" i="3" s="1"/>
  <c r="H30" i="3"/>
  <c r="F30" i="3"/>
  <c r="D30" i="3"/>
  <c r="C30" i="3"/>
  <c r="BF29" i="3"/>
  <c r="BE29" i="3"/>
  <c r="BD29" i="3"/>
  <c r="BG29" i="3" s="1"/>
  <c r="AJ29" i="3"/>
  <c r="AK29" i="3" s="1"/>
  <c r="AH29" i="3"/>
  <c r="AI29" i="3" s="1"/>
  <c r="AG29" i="3"/>
  <c r="AE29" i="3"/>
  <c r="AC29" i="3"/>
  <c r="Z29" i="3"/>
  <c r="AA29" i="3" s="1"/>
  <c r="Y29" i="3"/>
  <c r="V29" i="3"/>
  <c r="S29" i="3"/>
  <c r="Q29" i="3"/>
  <c r="N29" i="3"/>
  <c r="J29" i="3"/>
  <c r="K29" i="3" s="1"/>
  <c r="H29" i="3"/>
  <c r="F29" i="3"/>
  <c r="D29" i="3"/>
  <c r="C29" i="3"/>
  <c r="BF28" i="3"/>
  <c r="BE28" i="3"/>
  <c r="BD28" i="3"/>
  <c r="BG28" i="3" s="1"/>
  <c r="AJ28" i="3"/>
  <c r="AK28" i="3" s="1"/>
  <c r="AH28" i="3"/>
  <c r="AI28" i="3" s="1"/>
  <c r="AG28" i="3"/>
  <c r="AE28" i="3"/>
  <c r="AC28" i="3"/>
  <c r="Z28" i="3"/>
  <c r="AA28" i="3" s="1"/>
  <c r="Y28" i="3"/>
  <c r="V28" i="3"/>
  <c r="S28" i="3"/>
  <c r="T28" i="3" s="1"/>
  <c r="Q28" i="3"/>
  <c r="N28" i="3"/>
  <c r="J28" i="3"/>
  <c r="K28" i="3" s="1"/>
  <c r="H28" i="3"/>
  <c r="F28" i="3"/>
  <c r="D28" i="3"/>
  <c r="C28" i="3"/>
  <c r="BF27" i="3"/>
  <c r="BE27" i="3"/>
  <c r="BD27" i="3"/>
  <c r="BG27" i="3" s="1"/>
  <c r="AJ27" i="3"/>
  <c r="AK27" i="3" s="1"/>
  <c r="AH27" i="3"/>
  <c r="AI27" i="3" s="1"/>
  <c r="AG27" i="3"/>
  <c r="AE27" i="3"/>
  <c r="AC27" i="3"/>
  <c r="Z27" i="3"/>
  <c r="AA27" i="3" s="1"/>
  <c r="Y27" i="3"/>
  <c r="V27" i="3"/>
  <c r="S27" i="3"/>
  <c r="T27" i="3" s="1"/>
  <c r="Q27" i="3"/>
  <c r="N27" i="3"/>
  <c r="J27" i="3"/>
  <c r="K27" i="3" s="1"/>
  <c r="H27" i="3"/>
  <c r="F27" i="3"/>
  <c r="D27" i="3"/>
  <c r="C27" i="3"/>
  <c r="BF26" i="3"/>
  <c r="BE26" i="3"/>
  <c r="BD26" i="3"/>
  <c r="BG26" i="3" s="1"/>
  <c r="AJ26" i="3"/>
  <c r="AK26" i="3" s="1"/>
  <c r="AH26" i="3"/>
  <c r="AI26" i="3" s="1"/>
  <c r="AG26" i="3"/>
  <c r="AE26" i="3"/>
  <c r="AC26" i="3"/>
  <c r="Z26" i="3"/>
  <c r="AA26" i="3" s="1"/>
  <c r="Y26" i="3"/>
  <c r="V26" i="3"/>
  <c r="S26" i="3"/>
  <c r="Q26" i="3"/>
  <c r="N26" i="3"/>
  <c r="J26" i="3"/>
  <c r="K26" i="3" s="1"/>
  <c r="H26" i="3"/>
  <c r="F26" i="3"/>
  <c r="D26" i="3"/>
  <c r="C26" i="3"/>
  <c r="BF25" i="3"/>
  <c r="BE25" i="3"/>
  <c r="BD25" i="3"/>
  <c r="BG25" i="3" s="1"/>
  <c r="AJ25" i="3"/>
  <c r="AK25" i="3" s="1"/>
  <c r="AH25" i="3"/>
  <c r="AI25" i="3" s="1"/>
  <c r="AG25" i="3"/>
  <c r="AE25" i="3"/>
  <c r="AC25" i="3"/>
  <c r="Z25" i="3"/>
  <c r="AA25" i="3" s="1"/>
  <c r="Y25" i="3"/>
  <c r="V25" i="3"/>
  <c r="S25" i="3"/>
  <c r="T25" i="3" s="1"/>
  <c r="Q25" i="3"/>
  <c r="N25" i="3"/>
  <c r="J25" i="3"/>
  <c r="K25" i="3" s="1"/>
  <c r="H25" i="3"/>
  <c r="F25" i="3"/>
  <c r="D25" i="3"/>
  <c r="C25" i="3"/>
  <c r="BF24" i="3"/>
  <c r="BE24" i="3"/>
  <c r="BD24" i="3"/>
  <c r="BG24" i="3" s="1"/>
  <c r="AJ24" i="3"/>
  <c r="AK24" i="3" s="1"/>
  <c r="AH24" i="3"/>
  <c r="AI24" i="3" s="1"/>
  <c r="AG24" i="3"/>
  <c r="AE24" i="3"/>
  <c r="AC24" i="3"/>
  <c r="Z24" i="3"/>
  <c r="AA24" i="3" s="1"/>
  <c r="Y24" i="3"/>
  <c r="V24" i="3"/>
  <c r="S24" i="3"/>
  <c r="T24" i="3" s="1"/>
  <c r="Q24" i="3"/>
  <c r="N24" i="3"/>
  <c r="J24" i="3"/>
  <c r="K24" i="3" s="1"/>
  <c r="H24" i="3"/>
  <c r="F24" i="3"/>
  <c r="D24" i="3"/>
  <c r="C24" i="3"/>
  <c r="BF23" i="3"/>
  <c r="BE23" i="3"/>
  <c r="BD23" i="3"/>
  <c r="BG23" i="3" s="1"/>
  <c r="AJ23" i="3"/>
  <c r="AK23" i="3" s="1"/>
  <c r="AH23" i="3"/>
  <c r="AI23" i="3" s="1"/>
  <c r="AG23" i="3"/>
  <c r="AE23" i="3"/>
  <c r="AC23" i="3"/>
  <c r="Z23" i="3"/>
  <c r="AA23" i="3" s="1"/>
  <c r="Y23" i="3"/>
  <c r="V23" i="3"/>
  <c r="S23" i="3"/>
  <c r="Q23" i="3"/>
  <c r="N23" i="3"/>
  <c r="J23" i="3"/>
  <c r="K23" i="3" s="1"/>
  <c r="H23" i="3"/>
  <c r="F23" i="3"/>
  <c r="D23" i="3"/>
  <c r="C23" i="3"/>
  <c r="BF22" i="3"/>
  <c r="BE22" i="3"/>
  <c r="BD22" i="3"/>
  <c r="BG22" i="3" s="1"/>
  <c r="AJ22" i="3"/>
  <c r="AK22" i="3" s="1"/>
  <c r="AH22" i="3"/>
  <c r="AI22" i="3" s="1"/>
  <c r="AG22" i="3"/>
  <c r="AE22" i="3"/>
  <c r="AC22" i="3"/>
  <c r="Z22" i="3"/>
  <c r="AA22" i="3" s="1"/>
  <c r="Y22" i="3"/>
  <c r="V22" i="3"/>
  <c r="S22" i="3"/>
  <c r="T22" i="3" s="1"/>
  <c r="Q22" i="3"/>
  <c r="N22" i="3"/>
  <c r="J22" i="3"/>
  <c r="K22" i="3" s="1"/>
  <c r="H22" i="3"/>
  <c r="F22" i="3"/>
  <c r="D22" i="3"/>
  <c r="C22" i="3"/>
  <c r="BF21" i="3"/>
  <c r="BE21" i="3"/>
  <c r="BD21" i="3"/>
  <c r="BG21" i="3" s="1"/>
  <c r="AJ21" i="3"/>
  <c r="AK21" i="3" s="1"/>
  <c r="AH21" i="3"/>
  <c r="AI21" i="3" s="1"/>
  <c r="AG21" i="3"/>
  <c r="AE21" i="3"/>
  <c r="AC21" i="3"/>
  <c r="Z21" i="3"/>
  <c r="AA21" i="3" s="1"/>
  <c r="Y21" i="3"/>
  <c r="V21" i="3"/>
  <c r="S21" i="3"/>
  <c r="T21" i="3" s="1"/>
  <c r="Q21" i="3"/>
  <c r="N21" i="3"/>
  <c r="J21" i="3"/>
  <c r="K21" i="3" s="1"/>
  <c r="H21" i="3"/>
  <c r="F21" i="3"/>
  <c r="D21" i="3"/>
  <c r="C21" i="3"/>
  <c r="BF20" i="3"/>
  <c r="BE20" i="3"/>
  <c r="BD20" i="3"/>
  <c r="BG20" i="3" s="1"/>
  <c r="AJ20" i="3"/>
  <c r="AK20" i="3" s="1"/>
  <c r="AH20" i="3"/>
  <c r="AI20" i="3" s="1"/>
  <c r="AG20" i="3"/>
  <c r="AE20" i="3"/>
  <c r="AC20" i="3"/>
  <c r="Z20" i="3"/>
  <c r="AA20" i="3" s="1"/>
  <c r="Y20" i="3"/>
  <c r="V20" i="3"/>
  <c r="S20" i="3"/>
  <c r="T20" i="3" s="1"/>
  <c r="Q20" i="3"/>
  <c r="N20" i="3"/>
  <c r="J20" i="3"/>
  <c r="K20" i="3" s="1"/>
  <c r="H20" i="3"/>
  <c r="F20" i="3"/>
  <c r="D20" i="3"/>
  <c r="C20" i="3"/>
  <c r="BF19" i="3"/>
  <c r="BE19" i="3"/>
  <c r="BD19" i="3"/>
  <c r="BG19" i="3" s="1"/>
  <c r="AJ19" i="3"/>
  <c r="AK19" i="3" s="1"/>
  <c r="AH19" i="3"/>
  <c r="AI19" i="3" s="1"/>
  <c r="AG19" i="3"/>
  <c r="AE19" i="3"/>
  <c r="AC19" i="3"/>
  <c r="Z19" i="3"/>
  <c r="AA19" i="3" s="1"/>
  <c r="Y19" i="3"/>
  <c r="V19" i="3"/>
  <c r="S19" i="3"/>
  <c r="Q19" i="3"/>
  <c r="N19" i="3"/>
  <c r="J19" i="3"/>
  <c r="K19" i="3" s="1"/>
  <c r="H19" i="3"/>
  <c r="F19" i="3"/>
  <c r="D19" i="3"/>
  <c r="C19" i="3"/>
  <c r="BF18" i="3"/>
  <c r="BE18" i="3"/>
  <c r="BD18" i="3"/>
  <c r="BG18" i="3" s="1"/>
  <c r="AJ18" i="3"/>
  <c r="AK18" i="3" s="1"/>
  <c r="AH18" i="3"/>
  <c r="AI18" i="3" s="1"/>
  <c r="AG18" i="3"/>
  <c r="AE18" i="3"/>
  <c r="AC18" i="3"/>
  <c r="Z18" i="3"/>
  <c r="AA18" i="3" s="1"/>
  <c r="Y18" i="3"/>
  <c r="V18" i="3"/>
  <c r="S18" i="3"/>
  <c r="T18" i="3" s="1"/>
  <c r="Q18" i="3"/>
  <c r="N18" i="3"/>
  <c r="J18" i="3"/>
  <c r="K18" i="3" s="1"/>
  <c r="H18" i="3"/>
  <c r="F18" i="3"/>
  <c r="D18" i="3"/>
  <c r="C18" i="3"/>
  <c r="BF17" i="3"/>
  <c r="BE17" i="3"/>
  <c r="BD17" i="3"/>
  <c r="BG17" i="3" s="1"/>
  <c r="AJ17" i="3"/>
  <c r="AK17" i="3" s="1"/>
  <c r="AH17" i="3"/>
  <c r="AI17" i="3" s="1"/>
  <c r="AG17" i="3"/>
  <c r="AE17" i="3"/>
  <c r="AC17" i="3"/>
  <c r="Z17" i="3"/>
  <c r="AA17" i="3" s="1"/>
  <c r="Y17" i="3"/>
  <c r="V17" i="3"/>
  <c r="S17" i="3"/>
  <c r="T17" i="3" s="1"/>
  <c r="Q17" i="3"/>
  <c r="N17" i="3"/>
  <c r="J17" i="3"/>
  <c r="K17" i="3" s="1"/>
  <c r="H17" i="3"/>
  <c r="F17" i="3"/>
  <c r="D17" i="3"/>
  <c r="C17" i="3"/>
  <c r="BF16" i="3"/>
  <c r="BE16" i="3"/>
  <c r="BD16" i="3"/>
  <c r="BG16" i="3" s="1"/>
  <c r="AJ16" i="3"/>
  <c r="AK16" i="3" s="1"/>
  <c r="AH16" i="3"/>
  <c r="AI16" i="3" s="1"/>
  <c r="AG16" i="3"/>
  <c r="AE16" i="3"/>
  <c r="AC16" i="3"/>
  <c r="Z16" i="3"/>
  <c r="AA16" i="3" s="1"/>
  <c r="Y16" i="3"/>
  <c r="V16" i="3"/>
  <c r="S16" i="3"/>
  <c r="Q16" i="3"/>
  <c r="N16" i="3"/>
  <c r="J16" i="3"/>
  <c r="K16" i="3" s="1"/>
  <c r="H16" i="3"/>
  <c r="F16" i="3"/>
  <c r="D16" i="3"/>
  <c r="C16" i="3"/>
  <c r="BF15" i="3"/>
  <c r="BE15" i="3"/>
  <c r="BD15" i="3"/>
  <c r="BG15" i="3" s="1"/>
  <c r="AJ15" i="3"/>
  <c r="AK15" i="3" s="1"/>
  <c r="AH15" i="3"/>
  <c r="AI15" i="3" s="1"/>
  <c r="AG15" i="3"/>
  <c r="AE15" i="3"/>
  <c r="AC15" i="3"/>
  <c r="Z15" i="3"/>
  <c r="AA15" i="3" s="1"/>
  <c r="Y15" i="3"/>
  <c r="V15" i="3"/>
  <c r="S15" i="3"/>
  <c r="Q15" i="3"/>
  <c r="N15" i="3"/>
  <c r="J15" i="3"/>
  <c r="K15" i="3" s="1"/>
  <c r="H15" i="3"/>
  <c r="F15" i="3"/>
  <c r="D15" i="3"/>
  <c r="C15" i="3"/>
  <c r="BF14" i="3"/>
  <c r="BE14" i="3"/>
  <c r="BD14" i="3"/>
  <c r="BG14" i="3" s="1"/>
  <c r="AJ14" i="3"/>
  <c r="AK14" i="3" s="1"/>
  <c r="AH14" i="3"/>
  <c r="AI14" i="3" s="1"/>
  <c r="AG14" i="3"/>
  <c r="AE14" i="3"/>
  <c r="AC14" i="3"/>
  <c r="Z14" i="3"/>
  <c r="AA14" i="3" s="1"/>
  <c r="Y14" i="3"/>
  <c r="V14" i="3"/>
  <c r="S14" i="3"/>
  <c r="T14" i="3" s="1"/>
  <c r="Q14" i="3"/>
  <c r="N14" i="3"/>
  <c r="J14" i="3"/>
  <c r="K14" i="3" s="1"/>
  <c r="H14" i="3"/>
  <c r="F14" i="3"/>
  <c r="D14" i="3"/>
  <c r="C14" i="3"/>
  <c r="BF13" i="3"/>
  <c r="BE13" i="3"/>
  <c r="BD13" i="3"/>
  <c r="BG13" i="3" s="1"/>
  <c r="AJ13" i="3"/>
  <c r="AK13" i="3" s="1"/>
  <c r="AH13" i="3"/>
  <c r="AI13" i="3" s="1"/>
  <c r="AG13" i="3"/>
  <c r="AE13" i="3"/>
  <c r="AC13" i="3"/>
  <c r="Z13" i="3"/>
  <c r="AA13" i="3" s="1"/>
  <c r="Y13" i="3"/>
  <c r="V13" i="3"/>
  <c r="S13" i="3"/>
  <c r="Q13" i="3"/>
  <c r="N13" i="3"/>
  <c r="J13" i="3"/>
  <c r="K13" i="3" s="1"/>
  <c r="H13" i="3"/>
  <c r="F13" i="3"/>
  <c r="D13" i="3"/>
  <c r="C13" i="3"/>
  <c r="BF12" i="3"/>
  <c r="BE12" i="3"/>
  <c r="BD12" i="3"/>
  <c r="BG12" i="3" s="1"/>
  <c r="AJ12" i="3"/>
  <c r="AK12" i="3" s="1"/>
  <c r="AH12" i="3"/>
  <c r="AI12" i="3" s="1"/>
  <c r="AG12" i="3"/>
  <c r="AE12" i="3"/>
  <c r="AC12" i="3"/>
  <c r="Z12" i="3"/>
  <c r="AA12" i="3" s="1"/>
  <c r="Y12" i="3"/>
  <c r="V12" i="3"/>
  <c r="S12" i="3"/>
  <c r="T12" i="3" s="1"/>
  <c r="Q12" i="3"/>
  <c r="N12" i="3"/>
  <c r="J12" i="3"/>
  <c r="K12" i="3" s="1"/>
  <c r="H12" i="3"/>
  <c r="F12" i="3"/>
  <c r="D12" i="3"/>
  <c r="C12" i="3"/>
  <c r="BF11" i="3"/>
  <c r="BE11" i="3"/>
  <c r="BD11" i="3"/>
  <c r="BG11" i="3" s="1"/>
  <c r="AJ11" i="3"/>
  <c r="AK11" i="3" s="1"/>
  <c r="AH11" i="3"/>
  <c r="AI11" i="3" s="1"/>
  <c r="AG11" i="3"/>
  <c r="AE11" i="3"/>
  <c r="AC11" i="3"/>
  <c r="Z11" i="3"/>
  <c r="AA11" i="3" s="1"/>
  <c r="Y11" i="3"/>
  <c r="V11" i="3"/>
  <c r="S11" i="3"/>
  <c r="T11" i="3" s="1"/>
  <c r="Q11" i="3"/>
  <c r="N11" i="3"/>
  <c r="J11" i="3"/>
  <c r="K11" i="3" s="1"/>
  <c r="H11" i="3"/>
  <c r="F11" i="3"/>
  <c r="D11" i="3"/>
  <c r="C11" i="3"/>
  <c r="BF10" i="3"/>
  <c r="BE10" i="3"/>
  <c r="BD10" i="3"/>
  <c r="BG10" i="3" s="1"/>
  <c r="AJ10" i="3"/>
  <c r="AK10" i="3" s="1"/>
  <c r="AH10" i="3"/>
  <c r="AI10" i="3" s="1"/>
  <c r="AG10" i="3"/>
  <c r="AE10" i="3"/>
  <c r="AC10" i="3"/>
  <c r="Z10" i="3"/>
  <c r="AA10" i="3" s="1"/>
  <c r="Y10" i="3"/>
  <c r="V10" i="3"/>
  <c r="S10" i="3"/>
  <c r="Q10" i="3"/>
  <c r="N10" i="3"/>
  <c r="J10" i="3"/>
  <c r="K10" i="3" s="1"/>
  <c r="H10" i="3"/>
  <c r="F10" i="3"/>
  <c r="D10" i="3"/>
  <c r="C10" i="3"/>
  <c r="BF9" i="3"/>
  <c r="BE9" i="3"/>
  <c r="BD9" i="3"/>
  <c r="BG9" i="3" s="1"/>
  <c r="AJ9" i="3"/>
  <c r="AK9" i="3" s="1"/>
  <c r="AH9" i="3"/>
  <c r="AI9" i="3" s="1"/>
  <c r="AG9" i="3"/>
  <c r="AE9" i="3"/>
  <c r="AC9" i="3"/>
  <c r="Z9" i="3"/>
  <c r="AA9" i="3" s="1"/>
  <c r="Y9" i="3"/>
  <c r="V9" i="3"/>
  <c r="S9" i="3"/>
  <c r="T9" i="3" s="1"/>
  <c r="Q9" i="3"/>
  <c r="N9" i="3"/>
  <c r="J9" i="3"/>
  <c r="K9" i="3" s="1"/>
  <c r="H9" i="3"/>
  <c r="F9" i="3"/>
  <c r="D9" i="3"/>
  <c r="C9" i="3"/>
  <c r="BF8" i="3"/>
  <c r="BE8" i="3"/>
  <c r="BD8" i="3"/>
  <c r="BG8" i="3" s="1"/>
  <c r="AJ8" i="3"/>
  <c r="AK8" i="3" s="1"/>
  <c r="AH8" i="3"/>
  <c r="AI8" i="3" s="1"/>
  <c r="AG8" i="3"/>
  <c r="AE8" i="3"/>
  <c r="AC8" i="3"/>
  <c r="Z8" i="3"/>
  <c r="AA8" i="3" s="1"/>
  <c r="Y8" i="3"/>
  <c r="V8" i="3"/>
  <c r="S8" i="3"/>
  <c r="T8" i="3" s="1"/>
  <c r="Q8" i="3"/>
  <c r="N8" i="3"/>
  <c r="J8" i="3"/>
  <c r="K8" i="3" s="1"/>
  <c r="H8" i="3"/>
  <c r="F8" i="3"/>
  <c r="D8" i="3"/>
  <c r="C8" i="3"/>
  <c r="BF7" i="3"/>
  <c r="BE7" i="3"/>
  <c r="BD7" i="3"/>
  <c r="BG7" i="3" s="1"/>
  <c r="AJ7" i="3"/>
  <c r="AK7" i="3" s="1"/>
  <c r="AH7" i="3"/>
  <c r="AI7" i="3" s="1"/>
  <c r="AG7" i="3"/>
  <c r="AE7" i="3"/>
  <c r="AC7" i="3"/>
  <c r="Z7" i="3"/>
  <c r="AA7" i="3" s="1"/>
  <c r="Y7" i="3"/>
  <c r="V7" i="3"/>
  <c r="S7" i="3"/>
  <c r="T7" i="3" s="1"/>
  <c r="Q7" i="3"/>
  <c r="N7" i="3"/>
  <c r="J7" i="3"/>
  <c r="K7" i="3" s="1"/>
  <c r="H7" i="3"/>
  <c r="F7" i="3"/>
  <c r="D7" i="3"/>
  <c r="C7" i="3"/>
  <c r="BF6" i="3"/>
  <c r="BE6" i="3"/>
  <c r="BD6" i="3"/>
  <c r="BG6" i="3" s="1"/>
  <c r="AJ6" i="3"/>
  <c r="AK6" i="3" s="1"/>
  <c r="AH6" i="3"/>
  <c r="AI6" i="3" s="1"/>
  <c r="AG6" i="3"/>
  <c r="AE6" i="3"/>
  <c r="AC6" i="3"/>
  <c r="Z6" i="3"/>
  <c r="AA6" i="3" s="1"/>
  <c r="Y6" i="3"/>
  <c r="V6" i="3"/>
  <c r="S6" i="3"/>
  <c r="T6" i="3" s="1"/>
  <c r="Q6" i="3"/>
  <c r="N6" i="3"/>
  <c r="J6" i="3"/>
  <c r="K6" i="3" s="1"/>
  <c r="H6" i="3"/>
  <c r="F6" i="3"/>
  <c r="D6" i="3"/>
  <c r="C6" i="3"/>
  <c r="BF5" i="3"/>
  <c r="BE5" i="3"/>
  <c r="BD5" i="3"/>
  <c r="BG5" i="3" s="1"/>
  <c r="AJ5" i="3"/>
  <c r="AK5" i="3" s="1"/>
  <c r="AH5" i="3"/>
  <c r="AI5" i="3" s="1"/>
  <c r="AG5" i="3"/>
  <c r="AE5" i="3"/>
  <c r="AC5" i="3"/>
  <c r="Z5" i="3"/>
  <c r="AA5" i="3" s="1"/>
  <c r="Y5" i="3"/>
  <c r="V5" i="3"/>
  <c r="S5" i="3"/>
  <c r="T5" i="3" s="1"/>
  <c r="Q5" i="3"/>
  <c r="N5" i="3"/>
  <c r="J5" i="3"/>
  <c r="K5" i="3" s="1"/>
  <c r="H5" i="3"/>
  <c r="F5" i="3"/>
  <c r="D5" i="3"/>
  <c r="C5" i="3"/>
  <c r="BF4" i="3"/>
  <c r="BE4" i="3"/>
  <c r="BD4" i="3"/>
  <c r="BG4" i="3" s="1"/>
  <c r="AJ4" i="3"/>
  <c r="AK4" i="3" s="1"/>
  <c r="AH4" i="3"/>
  <c r="AI4" i="3" s="1"/>
  <c r="AG4" i="3"/>
  <c r="AE4" i="3"/>
  <c r="AC4" i="3"/>
  <c r="Z4" i="3"/>
  <c r="AA4" i="3" s="1"/>
  <c r="Y4" i="3"/>
  <c r="V4" i="3"/>
  <c r="S4" i="3"/>
  <c r="T4" i="3" s="1"/>
  <c r="Q4" i="3"/>
  <c r="N4" i="3"/>
  <c r="J4" i="3"/>
  <c r="K4" i="3" s="1"/>
  <c r="H4" i="3"/>
  <c r="F4" i="3"/>
  <c r="D4" i="3"/>
  <c r="C4" i="3"/>
  <c r="BH114" i="3" l="1"/>
  <c r="BH150" i="3"/>
  <c r="BH37" i="3"/>
  <c r="BH45" i="3"/>
  <c r="BH58" i="3"/>
  <c r="BH74" i="3"/>
  <c r="BH76" i="3"/>
  <c r="BH78" i="3"/>
  <c r="BH96" i="3"/>
  <c r="BH99" i="3"/>
  <c r="BH109" i="3"/>
  <c r="BH112" i="3"/>
  <c r="BH156" i="3"/>
  <c r="BH157" i="3"/>
  <c r="BH158" i="3"/>
  <c r="BH145" i="3"/>
  <c r="AL161" i="3"/>
  <c r="AO161" i="3" s="1"/>
  <c r="BH26" i="3"/>
  <c r="BH35" i="3"/>
  <c r="BH39" i="3"/>
  <c r="BH70" i="3"/>
  <c r="BH72" i="3"/>
  <c r="BH73" i="3"/>
  <c r="BH118" i="3"/>
  <c r="BH122" i="3"/>
  <c r="BH131" i="3"/>
  <c r="BH136" i="3"/>
  <c r="BH144" i="3"/>
  <c r="BH165" i="3"/>
  <c r="BH176" i="3"/>
  <c r="BH177" i="3"/>
  <c r="BH178" i="3"/>
  <c r="BH30" i="3"/>
  <c r="BH34" i="3"/>
  <c r="BH53" i="3"/>
  <c r="BH93" i="3"/>
  <c r="BH56" i="3"/>
  <c r="AL82" i="3"/>
  <c r="AO82" i="3" s="1"/>
  <c r="BH82" i="3"/>
  <c r="BH101" i="3"/>
  <c r="BH116" i="3"/>
  <c r="AL138" i="3"/>
  <c r="AO138" i="3" s="1"/>
  <c r="BH149" i="3"/>
  <c r="BH164" i="3"/>
  <c r="BH140" i="3"/>
  <c r="BH159" i="3"/>
  <c r="AL123" i="3"/>
  <c r="AO123" i="3" s="1"/>
  <c r="BH11" i="3"/>
  <c r="BH15" i="3"/>
  <c r="BH20" i="3"/>
  <c r="BH28" i="3"/>
  <c r="BH29" i="3"/>
  <c r="BH46" i="3"/>
  <c r="BH50" i="3"/>
  <c r="BH52" i="3"/>
  <c r="BH110" i="3"/>
  <c r="BH141" i="3"/>
  <c r="BH169" i="3"/>
  <c r="AL12" i="3"/>
  <c r="AO12" i="3" s="1"/>
  <c r="BH31" i="3"/>
  <c r="AL34" i="3"/>
  <c r="AO34" i="3" s="1"/>
  <c r="BH38" i="3"/>
  <c r="BH40" i="3"/>
  <c r="BH41" i="3"/>
  <c r="BH42" i="3"/>
  <c r="BH43" i="3"/>
  <c r="BH44" i="3"/>
  <c r="BH98" i="3"/>
  <c r="BH108" i="3"/>
  <c r="BH121" i="3"/>
  <c r="BH125" i="3"/>
  <c r="AL169" i="3"/>
  <c r="AO169" i="3" s="1"/>
  <c r="AL19" i="3"/>
  <c r="AO19" i="3" s="1"/>
  <c r="BH5" i="3"/>
  <c r="BH7" i="3"/>
  <c r="BH9" i="3"/>
  <c r="BH10" i="3"/>
  <c r="BH17" i="3"/>
  <c r="BH21" i="3"/>
  <c r="BH32" i="3"/>
  <c r="AL46" i="3"/>
  <c r="AO46" i="3" s="1"/>
  <c r="BH55" i="3"/>
  <c r="BH90" i="3"/>
  <c r="BH92" i="3"/>
  <c r="BH100" i="3"/>
  <c r="BH103" i="3"/>
  <c r="BH107" i="3"/>
  <c r="BH113" i="3"/>
  <c r="BH132" i="3"/>
  <c r="BH133" i="3"/>
  <c r="BH151" i="3"/>
  <c r="BH152" i="3"/>
  <c r="BH153" i="3"/>
  <c r="BH167" i="3"/>
  <c r="BH170" i="3"/>
  <c r="BH171" i="3"/>
  <c r="BH172" i="3"/>
  <c r="AL30" i="3"/>
  <c r="AO30" i="3" s="1"/>
  <c r="BH4" i="3"/>
  <c r="BH6" i="3"/>
  <c r="BH8" i="3"/>
  <c r="BH12" i="3"/>
  <c r="BH16" i="3"/>
  <c r="BH18" i="3"/>
  <c r="BH19" i="3"/>
  <c r="BH85" i="3"/>
  <c r="BH94" i="3"/>
  <c r="BH111" i="3"/>
  <c r="BH115" i="3"/>
  <c r="BH124" i="3"/>
  <c r="BH127" i="3"/>
  <c r="BH129" i="3"/>
  <c r="BH135" i="3"/>
  <c r="BH138" i="3"/>
  <c r="BH142" i="3"/>
  <c r="BH155" i="3"/>
  <c r="BH161" i="3"/>
  <c r="BH162" i="3"/>
  <c r="BH168" i="3"/>
  <c r="BH174" i="3"/>
  <c r="BH175" i="3"/>
  <c r="AL93" i="3"/>
  <c r="AO93" i="3" s="1"/>
  <c r="BH22" i="3"/>
  <c r="BH33" i="3"/>
  <c r="BH36" i="3"/>
  <c r="AL52" i="3"/>
  <c r="AO52" i="3" s="1"/>
  <c r="BH61" i="3"/>
  <c r="BH81" i="3"/>
  <c r="BH84" i="3"/>
  <c r="BH95" i="3"/>
  <c r="BH137" i="3"/>
  <c r="BH160" i="3"/>
  <c r="AL10" i="3"/>
  <c r="AO10" i="3" s="1"/>
  <c r="AL21" i="3"/>
  <c r="AO21" i="3" s="1"/>
  <c r="AL32" i="3"/>
  <c r="AO32" i="3" s="1"/>
  <c r="AL26" i="3"/>
  <c r="AO26" i="3" s="1"/>
  <c r="AL4" i="3"/>
  <c r="AO4" i="3" s="1"/>
  <c r="AL6" i="3"/>
  <c r="AO6" i="3" s="1"/>
  <c r="AL8" i="3"/>
  <c r="AO8" i="3" s="1"/>
  <c r="BH14" i="3"/>
  <c r="AL17" i="3"/>
  <c r="AO17" i="3" s="1"/>
  <c r="BH23" i="3"/>
  <c r="BH25" i="3"/>
  <c r="AL38" i="3"/>
  <c r="AO38" i="3" s="1"/>
  <c r="AL47" i="3"/>
  <c r="AO47" i="3" s="1"/>
  <c r="BH49" i="3"/>
  <c r="AL55" i="3"/>
  <c r="AO55" i="3" s="1"/>
  <c r="BH65" i="3"/>
  <c r="BH69" i="3"/>
  <c r="AL100" i="3"/>
  <c r="AO100" i="3" s="1"/>
  <c r="AL35" i="3"/>
  <c r="AO35" i="3" s="1"/>
  <c r="AL148" i="3"/>
  <c r="AO148" i="3" s="1"/>
  <c r="AL160" i="3"/>
  <c r="AO160" i="3" s="1"/>
  <c r="BH13" i="3"/>
  <c r="BH24" i="3"/>
  <c r="AL36" i="3"/>
  <c r="AO36" i="3" s="1"/>
  <c r="AL40" i="3"/>
  <c r="AO40" i="3" s="1"/>
  <c r="AL41" i="3"/>
  <c r="AO41" i="3" s="1"/>
  <c r="AL42" i="3"/>
  <c r="AO42" i="3" s="1"/>
  <c r="AL43" i="3"/>
  <c r="AO43" i="3" s="1"/>
  <c r="AL44" i="3"/>
  <c r="AO44" i="3" s="1"/>
  <c r="BH47" i="3"/>
  <c r="AL51" i="3"/>
  <c r="AO51" i="3" s="1"/>
  <c r="BH51" i="3"/>
  <c r="AL71" i="3"/>
  <c r="AO71" i="3" s="1"/>
  <c r="BH71" i="3"/>
  <c r="BH86" i="3"/>
  <c r="AL15" i="3"/>
  <c r="AO15" i="3" s="1"/>
  <c r="AL39" i="3"/>
  <c r="AO39" i="3" s="1"/>
  <c r="AL59" i="3"/>
  <c r="AO59" i="3" s="1"/>
  <c r="BH27" i="3"/>
  <c r="AL37" i="3"/>
  <c r="AO37" i="3" s="1"/>
  <c r="BH48" i="3"/>
  <c r="AL49" i="3"/>
  <c r="AO49" i="3" s="1"/>
  <c r="AL56" i="3"/>
  <c r="AO56" i="3" s="1"/>
  <c r="BH63" i="3"/>
  <c r="AL74" i="3"/>
  <c r="AO74" i="3" s="1"/>
  <c r="AL86" i="3"/>
  <c r="AO86" i="3" s="1"/>
  <c r="AL101" i="3"/>
  <c r="AO101" i="3" s="1"/>
  <c r="BH106" i="3"/>
  <c r="AL113" i="3"/>
  <c r="AO113" i="3" s="1"/>
  <c r="AL115" i="3"/>
  <c r="AO115" i="3" s="1"/>
  <c r="BH130" i="3"/>
  <c r="AL135" i="3"/>
  <c r="AO135" i="3" s="1"/>
  <c r="BH154" i="3"/>
  <c r="BH163" i="3"/>
  <c r="BH166" i="3"/>
  <c r="AL99" i="3"/>
  <c r="AO99" i="3" s="1"/>
  <c r="AL108" i="3"/>
  <c r="AO108" i="3" s="1"/>
  <c r="AL112" i="3"/>
  <c r="AO112" i="3" s="1"/>
  <c r="AL114" i="3"/>
  <c r="AO114" i="3" s="1"/>
  <c r="AL116" i="3"/>
  <c r="AO116" i="3" s="1"/>
  <c r="BH123" i="3"/>
  <c r="BH128" i="3"/>
  <c r="AL171" i="3"/>
  <c r="AO171" i="3" s="1"/>
  <c r="AL178" i="3"/>
  <c r="AO178" i="3" s="1"/>
  <c r="BH77" i="3"/>
  <c r="BH80" i="3"/>
  <c r="AL83" i="3"/>
  <c r="AO83" i="3" s="1"/>
  <c r="BH83" i="3"/>
  <c r="BH88" i="3"/>
  <c r="BH91" i="3"/>
  <c r="AL92" i="3"/>
  <c r="AO92" i="3" s="1"/>
  <c r="AL94" i="3"/>
  <c r="AO94" i="3" s="1"/>
  <c r="BH97" i="3"/>
  <c r="AL98" i="3"/>
  <c r="AO98" i="3" s="1"/>
  <c r="BH126" i="3"/>
  <c r="AL133" i="3"/>
  <c r="AO133" i="3" s="1"/>
  <c r="AL139" i="3"/>
  <c r="AO139" i="3" s="1"/>
  <c r="BH139" i="3"/>
  <c r="BH143" i="3"/>
  <c r="AL147" i="3"/>
  <c r="AO147" i="3" s="1"/>
  <c r="AL177" i="3"/>
  <c r="AO177" i="3" s="1"/>
  <c r="AL24" i="3"/>
  <c r="AO24" i="3" s="1"/>
  <c r="AL9" i="3"/>
  <c r="AO9" i="3" s="1"/>
  <c r="AL16" i="3"/>
  <c r="AO16" i="3" s="1"/>
  <c r="AL18" i="3"/>
  <c r="AO18" i="3" s="1"/>
  <c r="AL20" i="3"/>
  <c r="AO20" i="3" s="1"/>
  <c r="AL22" i="3"/>
  <c r="AO22" i="3" s="1"/>
  <c r="AL29" i="3"/>
  <c r="AO29" i="3" s="1"/>
  <c r="AL31" i="3"/>
  <c r="AO31" i="3" s="1"/>
  <c r="AL33" i="3"/>
  <c r="AO33" i="3" s="1"/>
  <c r="AL13" i="3"/>
  <c r="AO13" i="3" s="1"/>
  <c r="AL28" i="3"/>
  <c r="AO28" i="3" s="1"/>
  <c r="AL5" i="3"/>
  <c r="AO5" i="3" s="1"/>
  <c r="AL7" i="3"/>
  <c r="AO7" i="3" s="1"/>
  <c r="AL11" i="3"/>
  <c r="AO11" i="3" s="1"/>
  <c r="AL14" i="3"/>
  <c r="AO14" i="3" s="1"/>
  <c r="AL23" i="3"/>
  <c r="AO23" i="3" s="1"/>
  <c r="AL25" i="3"/>
  <c r="AO25" i="3" s="1"/>
  <c r="AL27" i="3"/>
  <c r="AO27" i="3" s="1"/>
  <c r="AL45" i="3"/>
  <c r="AO45" i="3" s="1"/>
  <c r="AL53" i="3"/>
  <c r="AO53" i="3" s="1"/>
  <c r="AL60" i="3"/>
  <c r="AO60" i="3" s="1"/>
  <c r="AL69" i="3"/>
  <c r="AO69" i="3" s="1"/>
  <c r="AL87" i="3"/>
  <c r="AO87" i="3" s="1"/>
  <c r="AL90" i="3"/>
  <c r="AO90" i="3" s="1"/>
  <c r="AL118" i="3"/>
  <c r="AO118" i="3" s="1"/>
  <c r="AL57" i="3"/>
  <c r="AO57" i="3" s="1"/>
  <c r="AL65" i="3"/>
  <c r="AO65" i="3" s="1"/>
  <c r="AL72" i="3"/>
  <c r="AO72" i="3" s="1"/>
  <c r="AL73" i="3"/>
  <c r="AO73" i="3" s="1"/>
  <c r="AL76" i="3"/>
  <c r="AO76" i="3" s="1"/>
  <c r="AL78" i="3"/>
  <c r="AO78" i="3" s="1"/>
  <c r="AL95" i="3"/>
  <c r="AO95" i="3" s="1"/>
  <c r="AL96" i="3"/>
  <c r="AO96" i="3" s="1"/>
  <c r="AL97" i="3"/>
  <c r="AO97" i="3" s="1"/>
  <c r="AL103" i="3"/>
  <c r="AO103" i="3" s="1"/>
  <c r="AL106" i="3"/>
  <c r="AO106" i="3" s="1"/>
  <c r="AL111" i="3"/>
  <c r="AO111" i="3" s="1"/>
  <c r="AL50" i="3"/>
  <c r="AO50" i="3" s="1"/>
  <c r="AL64" i="3"/>
  <c r="AO64" i="3" s="1"/>
  <c r="AL75" i="3"/>
  <c r="AO75" i="3" s="1"/>
  <c r="AL80" i="3"/>
  <c r="AO80" i="3" s="1"/>
  <c r="AL102" i="3"/>
  <c r="AO102" i="3" s="1"/>
  <c r="AL109" i="3"/>
  <c r="AO109" i="3" s="1"/>
  <c r="AL129" i="3"/>
  <c r="AO129" i="3" s="1"/>
  <c r="AL168" i="3"/>
  <c r="AO168" i="3" s="1"/>
  <c r="AL48" i="3"/>
  <c r="AO48" i="3" s="1"/>
  <c r="AL62" i="3"/>
  <c r="AO62" i="3" s="1"/>
  <c r="AL77" i="3"/>
  <c r="AO77" i="3" s="1"/>
  <c r="AL84" i="3"/>
  <c r="AO84" i="3" s="1"/>
  <c r="AL85" i="3"/>
  <c r="AO85" i="3" s="1"/>
  <c r="AL88" i="3"/>
  <c r="AO88" i="3" s="1"/>
  <c r="AL128" i="3"/>
  <c r="AO128" i="3" s="1"/>
  <c r="AL54" i="3"/>
  <c r="AO54" i="3" s="1"/>
  <c r="BH57" i="3"/>
  <c r="BH60" i="3"/>
  <c r="BH62" i="3"/>
  <c r="BH64" i="3"/>
  <c r="AL66" i="3"/>
  <c r="AO66" i="3" s="1"/>
  <c r="AL67" i="3"/>
  <c r="AO67" i="3" s="1"/>
  <c r="AL68" i="3"/>
  <c r="AO68" i="3" s="1"/>
  <c r="BH75" i="3"/>
  <c r="AL79" i="3"/>
  <c r="AO79" i="3" s="1"/>
  <c r="BH87" i="3"/>
  <c r="AL89" i="3"/>
  <c r="AO89" i="3" s="1"/>
  <c r="BH102" i="3"/>
  <c r="AL104" i="3"/>
  <c r="AO104" i="3" s="1"/>
  <c r="AL105" i="3"/>
  <c r="AO105" i="3" s="1"/>
  <c r="AL110" i="3"/>
  <c r="AO110" i="3" s="1"/>
  <c r="AL120" i="3"/>
  <c r="AO120" i="3" s="1"/>
  <c r="BH120" i="3"/>
  <c r="AL127" i="3"/>
  <c r="AO127" i="3" s="1"/>
  <c r="AL137" i="3"/>
  <c r="AO137" i="3" s="1"/>
  <c r="AL145" i="3"/>
  <c r="AO145" i="3" s="1"/>
  <c r="AL153" i="3"/>
  <c r="AO153" i="3" s="1"/>
  <c r="AL163" i="3"/>
  <c r="AO163" i="3" s="1"/>
  <c r="BH54" i="3"/>
  <c r="AL58" i="3"/>
  <c r="AO58" i="3" s="1"/>
  <c r="AL61" i="3"/>
  <c r="AO61" i="3" s="1"/>
  <c r="AL63" i="3"/>
  <c r="AO63" i="3" s="1"/>
  <c r="BH66" i="3"/>
  <c r="BH67" i="3"/>
  <c r="BH68" i="3"/>
  <c r="AL70" i="3"/>
  <c r="AO70" i="3" s="1"/>
  <c r="BH79" i="3"/>
  <c r="AL81" i="3"/>
  <c r="AO81" i="3" s="1"/>
  <c r="BH89" i="3"/>
  <c r="AL91" i="3"/>
  <c r="AO91" i="3" s="1"/>
  <c r="BH104" i="3"/>
  <c r="BH105" i="3"/>
  <c r="AL107" i="3"/>
  <c r="AO107" i="3" s="1"/>
  <c r="BH117" i="3"/>
  <c r="AL119" i="3"/>
  <c r="AO119" i="3" s="1"/>
  <c r="AL125" i="3"/>
  <c r="AO125" i="3" s="1"/>
  <c r="AL126" i="3"/>
  <c r="AO126" i="3" s="1"/>
  <c r="AL134" i="3"/>
  <c r="AO134" i="3" s="1"/>
  <c r="BH134" i="3"/>
  <c r="AL146" i="3"/>
  <c r="AO146" i="3" s="1"/>
  <c r="AL157" i="3"/>
  <c r="AO157" i="3" s="1"/>
  <c r="BH119" i="3"/>
  <c r="AL130" i="3"/>
  <c r="AO130" i="3" s="1"/>
  <c r="AL131" i="3"/>
  <c r="AO131" i="3" s="1"/>
  <c r="AL132" i="3"/>
  <c r="AO132" i="3" s="1"/>
  <c r="AL155" i="3"/>
  <c r="AO155" i="3" s="1"/>
  <c r="AL162" i="3"/>
  <c r="AO162" i="3" s="1"/>
  <c r="AL164" i="3"/>
  <c r="AO164" i="3" s="1"/>
  <c r="AL166" i="3"/>
  <c r="AO166" i="3" s="1"/>
  <c r="AL170" i="3"/>
  <c r="AO170" i="3" s="1"/>
  <c r="AL117" i="3"/>
  <c r="AO117" i="3" s="1"/>
  <c r="AL121" i="3"/>
  <c r="AO121" i="3" s="1"/>
  <c r="AL122" i="3"/>
  <c r="AO122" i="3" s="1"/>
  <c r="AL124" i="3"/>
  <c r="AO124" i="3" s="1"/>
  <c r="AL136" i="3"/>
  <c r="AO136" i="3" s="1"/>
  <c r="AL140" i="3"/>
  <c r="AO140" i="3" s="1"/>
  <c r="AL141" i="3"/>
  <c r="AO141" i="3" s="1"/>
  <c r="AL149" i="3"/>
  <c r="AO149" i="3" s="1"/>
  <c r="AL151" i="3"/>
  <c r="AO151" i="3" s="1"/>
  <c r="AL159" i="3"/>
  <c r="AO159" i="3" s="1"/>
  <c r="AL143" i="3"/>
  <c r="AO143" i="3" s="1"/>
  <c r="AL174" i="3"/>
  <c r="AO174" i="3" s="1"/>
  <c r="AL175" i="3"/>
  <c r="AO175" i="3" s="1"/>
  <c r="AL176" i="3"/>
  <c r="AO176" i="3" s="1"/>
  <c r="AL150" i="3"/>
  <c r="AO150" i="3" s="1"/>
  <c r="AL152" i="3"/>
  <c r="AO152" i="3" s="1"/>
  <c r="AL154" i="3"/>
  <c r="AO154" i="3" s="1"/>
  <c r="AL156" i="3"/>
  <c r="AO156" i="3" s="1"/>
  <c r="AL158" i="3"/>
  <c r="AO158" i="3" s="1"/>
  <c r="AL165" i="3"/>
  <c r="AO165" i="3" s="1"/>
  <c r="AL167" i="3"/>
  <c r="AO167" i="3" s="1"/>
  <c r="AL173" i="3"/>
  <c r="AO173" i="3" s="1"/>
  <c r="AL142" i="3"/>
  <c r="AO142" i="3" s="1"/>
  <c r="AL144" i="3"/>
  <c r="AO144" i="3" s="1"/>
  <c r="BH146" i="3"/>
  <c r="BH147" i="3"/>
  <c r="BH148" i="3"/>
  <c r="AL172" i="3"/>
  <c r="AO172" i="3" s="1"/>
  <c r="BH173" i="3"/>
</calcChain>
</file>

<file path=xl/comments1.xml><?xml version="1.0" encoding="utf-8"?>
<comments xmlns="http://schemas.openxmlformats.org/spreadsheetml/2006/main">
  <authors>
    <author>admin</author>
    <author>作者</author>
  </authors>
  <commentList>
    <comment ref="W142" authorId="0" shape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过期</t>
        </r>
      </text>
    </comment>
    <comment ref="AB142" authorId="1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2012</t>
        </r>
        <r>
          <rPr>
            <sz val="9"/>
            <rFont val="宋体"/>
            <family val="3"/>
            <charset val="134"/>
          </rPr>
          <t>年</t>
        </r>
      </text>
    </comment>
  </commentList>
</comments>
</file>

<file path=xl/sharedStrings.xml><?xml version="1.0" encoding="utf-8"?>
<sst xmlns="http://schemas.openxmlformats.org/spreadsheetml/2006/main" count="6241" uniqueCount="1064">
  <si>
    <r>
      <rPr>
        <sz val="15"/>
        <color theme="1"/>
        <rFont val="宋体"/>
        <family val="3"/>
        <charset val="134"/>
      </rPr>
      <t>昆山市</t>
    </r>
    <r>
      <rPr>
        <sz val="15"/>
        <color theme="1"/>
        <rFont val="Arial Narrow"/>
        <family val="2"/>
      </rPr>
      <t>“</t>
    </r>
    <r>
      <rPr>
        <sz val="15"/>
        <color theme="1"/>
        <rFont val="宋体"/>
        <family val="3"/>
        <charset val="134"/>
      </rPr>
      <t>专精特新</t>
    </r>
    <r>
      <rPr>
        <sz val="15"/>
        <color theme="1"/>
        <rFont val="Arial Narrow"/>
        <family val="2"/>
      </rPr>
      <t>”</t>
    </r>
    <r>
      <rPr>
        <sz val="15"/>
        <color theme="1"/>
        <rFont val="宋体"/>
        <family val="3"/>
        <charset val="134"/>
      </rPr>
      <t>企业评分明细表</t>
    </r>
  </si>
  <si>
    <r>
      <rPr>
        <sz val="10"/>
        <color theme="1"/>
        <rFont val="宋体"/>
        <family val="3"/>
        <charset val="134"/>
      </rPr>
      <t>排名</t>
    </r>
  </si>
  <si>
    <r>
      <rPr>
        <sz val="10"/>
        <color theme="1"/>
        <rFont val="宋体"/>
        <family val="3"/>
        <charset val="134"/>
      </rPr>
      <t>企业名称</t>
    </r>
  </si>
  <si>
    <r>
      <rPr>
        <sz val="10"/>
        <color theme="1"/>
        <rFont val="宋体"/>
        <family val="3"/>
        <charset val="134"/>
      </rPr>
      <t>企业信用代码</t>
    </r>
  </si>
  <si>
    <r>
      <rPr>
        <sz val="10"/>
        <color theme="1"/>
        <rFont val="宋体"/>
        <family val="3"/>
        <charset val="134"/>
      </rPr>
      <t>企业性质</t>
    </r>
  </si>
  <si>
    <r>
      <rPr>
        <sz val="10"/>
        <color theme="1"/>
        <rFont val="Arial Narrow"/>
        <family val="2"/>
      </rPr>
      <t>“</t>
    </r>
    <r>
      <rPr>
        <sz val="10"/>
        <color theme="1"/>
        <rFont val="宋体"/>
        <family val="3"/>
        <charset val="134"/>
      </rPr>
      <t>专化业</t>
    </r>
    <r>
      <rPr>
        <sz val="10"/>
        <color theme="1"/>
        <rFont val="Arial Narrow"/>
        <family val="2"/>
      </rPr>
      <t>”</t>
    </r>
    <r>
      <rPr>
        <sz val="10"/>
        <color theme="1"/>
        <rFont val="宋体"/>
        <family val="3"/>
        <charset val="134"/>
      </rPr>
      <t>分值设定总分</t>
    </r>
    <r>
      <rPr>
        <sz val="10"/>
        <color theme="1"/>
        <rFont val="Arial Narrow"/>
        <family val="2"/>
      </rPr>
      <t>50</t>
    </r>
    <r>
      <rPr>
        <sz val="10"/>
        <color theme="1"/>
        <rFont val="宋体"/>
        <family val="3"/>
        <charset val="134"/>
      </rPr>
      <t>分</t>
    </r>
  </si>
  <si>
    <r>
      <rPr>
        <sz val="10"/>
        <color theme="1"/>
        <rFont val="宋体"/>
        <family val="3"/>
        <charset val="134"/>
      </rPr>
      <t>精品化（</t>
    </r>
    <r>
      <rPr>
        <sz val="10"/>
        <color theme="1"/>
        <rFont val="Arial Narrow"/>
        <family val="2"/>
      </rPr>
      <t>10</t>
    </r>
    <r>
      <rPr>
        <sz val="10"/>
        <color theme="1"/>
        <rFont val="宋体"/>
        <family val="3"/>
        <charset val="134"/>
      </rPr>
      <t>分）</t>
    </r>
  </si>
  <si>
    <r>
      <rPr>
        <sz val="10"/>
        <color theme="1"/>
        <rFont val="宋体"/>
        <family val="3"/>
        <charset val="134"/>
      </rPr>
      <t>特色化（</t>
    </r>
    <r>
      <rPr>
        <sz val="10"/>
        <color theme="1"/>
        <rFont val="Arial Narrow"/>
        <family val="2"/>
      </rPr>
      <t>10</t>
    </r>
    <r>
      <rPr>
        <sz val="10"/>
        <color theme="1"/>
        <rFont val="宋体"/>
        <family val="3"/>
        <charset val="134"/>
      </rPr>
      <t>分）</t>
    </r>
  </si>
  <si>
    <r>
      <rPr>
        <sz val="10"/>
        <color theme="1"/>
        <rFont val="宋体"/>
        <family val="3"/>
        <charset val="134"/>
      </rPr>
      <t>创新型（</t>
    </r>
    <r>
      <rPr>
        <sz val="10"/>
        <color theme="1"/>
        <rFont val="Arial Narrow"/>
        <family val="2"/>
      </rPr>
      <t>20</t>
    </r>
    <r>
      <rPr>
        <sz val="10"/>
        <color theme="1"/>
        <rFont val="宋体"/>
        <family val="3"/>
        <charset val="134"/>
      </rPr>
      <t>分）</t>
    </r>
  </si>
  <si>
    <r>
      <rPr>
        <sz val="10"/>
        <color theme="1"/>
        <rFont val="宋体"/>
        <family val="3"/>
        <charset val="134"/>
      </rPr>
      <t>经济指标</t>
    </r>
  </si>
  <si>
    <r>
      <rPr>
        <sz val="10"/>
        <color theme="1"/>
        <rFont val="宋体"/>
        <family val="3"/>
        <charset val="134"/>
      </rPr>
      <t>备注</t>
    </r>
  </si>
  <si>
    <r>
      <rPr>
        <sz val="10"/>
        <color theme="1"/>
        <rFont val="宋体"/>
        <family val="3"/>
        <charset val="134"/>
      </rPr>
      <t>市场占有率排名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</si>
  <si>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1</t>
    </r>
  </si>
  <si>
    <r>
      <rPr>
        <sz val="10"/>
        <color theme="1"/>
        <rFont val="宋体"/>
        <family val="3"/>
        <charset val="134"/>
      </rPr>
      <t>市场占有率证明材料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</si>
  <si>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2</t>
    </r>
  </si>
  <si>
    <t>出具证明材料的第三方全称</t>
  </si>
  <si>
    <r>
      <rPr>
        <sz val="10"/>
        <rFont val="宋体"/>
        <family val="3"/>
        <charset val="134"/>
      </rPr>
      <t>主导产品</t>
    </r>
    <r>
      <rPr>
        <sz val="10"/>
        <rFont val="Arial Narrow"/>
        <family val="2"/>
      </rPr>
      <t>/</t>
    </r>
    <r>
      <rPr>
        <sz val="10"/>
        <rFont val="宋体"/>
        <family val="3"/>
        <charset val="134"/>
      </rPr>
      <t>销售收入比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</si>
  <si>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3</t>
    </r>
  </si>
  <si>
    <t>各类管理体系证书</t>
  </si>
  <si>
    <t>证书名称及编号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</si>
  <si>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4</t>
    </r>
  </si>
  <si>
    <r>
      <rPr>
        <sz val="10"/>
        <color theme="1"/>
        <rFont val="宋体"/>
        <family val="3"/>
        <charset val="134"/>
      </rPr>
      <t>制定国家标准、行业标准</t>
    </r>
  </si>
  <si>
    <t>相关标准全称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</si>
  <si>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5</t>
    </r>
  </si>
  <si>
    <r>
      <rPr>
        <sz val="10"/>
        <color theme="1"/>
        <rFont val="宋体"/>
        <family val="3"/>
        <charset val="134"/>
      </rPr>
      <t>专利总数</t>
    </r>
  </si>
  <si>
    <r>
      <rPr>
        <sz val="10"/>
        <color theme="1"/>
        <rFont val="宋体"/>
        <family val="3"/>
        <charset val="134"/>
      </rPr>
      <t>发明专利数</t>
    </r>
  </si>
  <si>
    <r>
      <rPr>
        <sz val="10"/>
        <color theme="1"/>
        <rFont val="宋体"/>
        <family val="3"/>
        <charset val="134"/>
      </rPr>
      <t>增加发明专利数</t>
    </r>
  </si>
  <si>
    <r>
      <rPr>
        <sz val="10"/>
        <color theme="1"/>
        <rFont val="宋体"/>
        <family val="3"/>
        <charset val="134"/>
      </rPr>
      <t>发明专利分数调整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</si>
  <si>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6</t>
    </r>
  </si>
  <si>
    <t>商标等相关证书</t>
  </si>
  <si>
    <t>相关证书全称及编号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</si>
  <si>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7</t>
    </r>
  </si>
  <si>
    <r>
      <rPr>
        <sz val="10"/>
        <color theme="1"/>
        <rFont val="宋体"/>
        <family val="3"/>
        <charset val="134"/>
      </rPr>
      <t>研发投入占比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</si>
  <si>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8</t>
    </r>
  </si>
  <si>
    <t>技术中心或研发机构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</si>
  <si>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9</t>
    </r>
  </si>
  <si>
    <t>拥有省级证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</si>
  <si>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10</t>
    </r>
  </si>
  <si>
    <t>高新技术企业</t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</si>
  <si>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11</t>
    </r>
  </si>
  <si>
    <r>
      <rPr>
        <sz val="10"/>
        <color theme="1"/>
        <rFont val="宋体"/>
        <family val="3"/>
        <charset val="134"/>
      </rPr>
      <t>销售收入增长率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</si>
  <si>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12</t>
    </r>
  </si>
  <si>
    <r>
      <rPr>
        <sz val="10"/>
        <color theme="1"/>
        <rFont val="宋体"/>
        <family val="3"/>
        <charset val="134"/>
      </rPr>
      <t>净利润增长率</t>
    </r>
  </si>
  <si>
    <r>
      <rPr>
        <sz val="10"/>
        <color theme="1"/>
        <rFont val="宋体"/>
        <family val="3"/>
        <charset val="134"/>
      </rPr>
      <t>评分</t>
    </r>
    <r>
      <rPr>
        <sz val="10"/>
        <color theme="1"/>
        <rFont val="Arial Narrow"/>
        <family val="2"/>
      </rPr>
      <t>13</t>
    </r>
  </si>
  <si>
    <r>
      <rPr>
        <sz val="10"/>
        <color theme="1"/>
        <rFont val="宋体"/>
        <family val="3"/>
        <charset val="134"/>
      </rPr>
      <t>评分合计</t>
    </r>
  </si>
  <si>
    <r>
      <rPr>
        <sz val="10"/>
        <color theme="1"/>
        <rFont val="宋体"/>
        <family val="3"/>
        <charset val="134"/>
      </rPr>
      <t>序列</t>
    </r>
    <r>
      <rPr>
        <sz val="10"/>
        <color theme="1"/>
        <rFont val="Arial Narrow"/>
        <family val="2"/>
      </rPr>
      <t>1</t>
    </r>
  </si>
  <si>
    <r>
      <rPr>
        <sz val="10"/>
        <color theme="1"/>
        <rFont val="宋体"/>
        <family val="3"/>
        <charset val="134"/>
      </rPr>
      <t>序列</t>
    </r>
    <r>
      <rPr>
        <sz val="10"/>
        <color theme="1"/>
        <rFont val="Arial Narrow"/>
        <family val="2"/>
      </rPr>
      <t>2</t>
    </r>
  </si>
  <si>
    <r>
      <rPr>
        <sz val="10"/>
        <color theme="1"/>
        <rFont val="宋体"/>
        <family val="3"/>
        <charset val="134"/>
      </rPr>
      <t>序列</t>
    </r>
    <r>
      <rPr>
        <sz val="10"/>
        <color theme="1"/>
        <rFont val="Arial Narrow"/>
        <family val="2"/>
      </rPr>
      <t>7</t>
    </r>
  </si>
  <si>
    <r>
      <rPr>
        <sz val="10"/>
        <color theme="1"/>
        <rFont val="宋体"/>
        <family val="3"/>
        <charset val="134"/>
      </rPr>
      <t>序列</t>
    </r>
    <r>
      <rPr>
        <sz val="10"/>
        <color theme="1"/>
        <rFont val="Arial Narrow"/>
        <family val="2"/>
      </rPr>
      <t>10</t>
    </r>
  </si>
  <si>
    <t>发明专利</t>
  </si>
  <si>
    <t>实用新型专利</t>
  </si>
  <si>
    <t>外观设计专利</t>
  </si>
  <si>
    <t>昆山同日工业自动化有限公司</t>
  </si>
  <si>
    <t>国内第二</t>
  </si>
  <si>
    <t>国家级行业协会出具的报告</t>
  </si>
  <si>
    <t>中国物流与采购联合会</t>
  </si>
  <si>
    <t>有</t>
  </si>
  <si>
    <r>
      <rPr>
        <sz val="10"/>
        <color theme="1"/>
        <rFont val="宋体"/>
        <family val="3"/>
        <charset val="134"/>
      </rPr>
      <t>ISO9001/ISO14001/</t>
    </r>
    <r>
      <rPr>
        <sz val="10"/>
        <color theme="1"/>
        <rFont val="宋体"/>
        <family val="3"/>
        <charset val="134"/>
      </rPr>
      <t>安全生产标准化二级（苏</t>
    </r>
    <r>
      <rPr>
        <sz val="10"/>
        <color theme="1"/>
        <rFont val="Arial Narrow"/>
        <family val="2"/>
      </rPr>
      <t>AQBJX201801669</t>
    </r>
    <r>
      <rPr>
        <sz val="10"/>
        <color theme="1"/>
        <rFont val="宋体"/>
        <family val="3"/>
        <charset val="134"/>
      </rPr>
      <t>）</t>
    </r>
  </si>
  <si>
    <t>机械行业标（辊子输送机）、纺织品行业标准（智能工厂及智能生产线评价）</t>
  </si>
  <si>
    <t>无</t>
  </si>
  <si>
    <t>科技查新报告</t>
  </si>
  <si>
    <t>是</t>
  </si>
  <si>
    <r>
      <rPr>
        <sz val="10"/>
        <color theme="1"/>
        <rFont val="宋体"/>
        <family val="3"/>
        <charset val="134"/>
      </rPr>
      <t>外资企业</t>
    </r>
  </si>
  <si>
    <r>
      <rPr>
        <sz val="10"/>
        <color theme="1"/>
        <rFont val="宋体"/>
        <family val="3"/>
        <charset val="134"/>
      </rPr>
      <t>全球第一</t>
    </r>
  </si>
  <si>
    <r>
      <rPr>
        <sz val="10"/>
        <color theme="1"/>
        <rFont val="宋体"/>
        <family val="3"/>
        <charset val="134"/>
      </rPr>
      <t>国家级行业协会出具的报告</t>
    </r>
  </si>
  <si>
    <r>
      <rPr>
        <sz val="10"/>
        <color theme="1"/>
        <rFont val="宋体"/>
        <family val="3"/>
        <charset val="134"/>
      </rPr>
      <t>国家及省级商标</t>
    </r>
  </si>
  <si>
    <r>
      <rPr>
        <sz val="10"/>
        <color theme="1"/>
        <rFont val="宋体"/>
        <family val="3"/>
        <charset val="134"/>
      </rPr>
      <t>省级新产品证书</t>
    </r>
  </si>
  <si>
    <r>
      <rPr>
        <sz val="10"/>
        <color theme="1"/>
        <rFont val="宋体"/>
        <family val="3"/>
        <charset val="134"/>
      </rPr>
      <t>昆山市贝尔儿童用品有限公司</t>
    </r>
  </si>
  <si>
    <t>昆山迈征自动化科技有限公司</t>
  </si>
  <si>
    <t>/</t>
  </si>
  <si>
    <t>罗瑞运动用品（昆山）有限公司</t>
  </si>
  <si>
    <t>省相关行业协会出具的报告</t>
  </si>
  <si>
    <t>上海玩具和婴童用品协会（证明内容仅为出口额占有比率和排名）</t>
  </si>
  <si>
    <r>
      <rPr>
        <sz val="10"/>
        <color theme="1"/>
        <rFont val="宋体"/>
        <family val="3"/>
        <charset val="134"/>
      </rPr>
      <t>民营企业</t>
    </r>
  </si>
  <si>
    <r>
      <rPr>
        <sz val="10"/>
        <color theme="1"/>
        <rFont val="宋体"/>
        <family val="3"/>
        <charset val="134"/>
      </rPr>
      <t>全球第二</t>
    </r>
  </si>
  <si>
    <r>
      <rPr>
        <sz val="10"/>
        <color theme="1"/>
        <rFont val="宋体"/>
        <family val="3"/>
        <charset val="134"/>
      </rPr>
      <t>权威第三方机构出具的报告</t>
    </r>
  </si>
  <si>
    <r>
      <rPr>
        <sz val="10"/>
        <color theme="1"/>
        <rFont val="宋体"/>
        <family val="3"/>
        <charset val="134"/>
      </rPr>
      <t>苏州市级商标</t>
    </r>
  </si>
  <si>
    <r>
      <rPr>
        <sz val="10"/>
        <color theme="1"/>
        <rFont val="宋体"/>
        <family val="3"/>
        <charset val="134"/>
      </rPr>
      <t>省级专利项目</t>
    </r>
  </si>
  <si>
    <r>
      <rPr>
        <sz val="10"/>
        <color theme="1"/>
        <rFont val="宋体"/>
        <family val="3"/>
        <charset val="134"/>
      </rPr>
      <t>江苏小小恐龙儿童用品集团有限公司</t>
    </r>
  </si>
  <si>
    <t>昆山江鸿精密电子有限公司</t>
  </si>
  <si>
    <t>海斯坦普汽车组件（昆山）有限公司</t>
  </si>
  <si>
    <t>省内第一</t>
  </si>
  <si>
    <t>仅提供与知名企业合作证明</t>
  </si>
  <si>
    <t>企业名称：奇瑞捷豹路虑</t>
  </si>
  <si>
    <t>IATF16949/ISO14001</t>
  </si>
  <si>
    <t>全球第三</t>
  </si>
  <si>
    <r>
      <rPr>
        <sz val="10"/>
        <color theme="1"/>
        <rFont val="宋体"/>
        <family val="3"/>
        <charset val="134"/>
      </rPr>
      <t>省相关行业协会出具的报告</t>
    </r>
  </si>
  <si>
    <r>
      <rPr>
        <sz val="10"/>
        <color theme="1"/>
        <rFont val="宋体"/>
        <family val="3"/>
        <charset val="134"/>
      </rPr>
      <t>名牌产品证书</t>
    </r>
  </si>
  <si>
    <r>
      <rPr>
        <sz val="10"/>
        <color theme="1"/>
        <rFont val="宋体"/>
        <family val="3"/>
        <charset val="134"/>
      </rPr>
      <t>新产品新技术证书</t>
    </r>
  </si>
  <si>
    <r>
      <rPr>
        <sz val="10"/>
        <color theme="1"/>
        <rFont val="宋体"/>
        <family val="3"/>
        <charset val="134"/>
      </rPr>
      <t>昆山阿普顿自动化系统有限公司</t>
    </r>
  </si>
  <si>
    <t>昆山建皇光电科技有限公司</t>
  </si>
  <si>
    <t>昆山亚香香料股份有限公司</t>
  </si>
  <si>
    <t>企业名称：玛氏箭牌有限公司/国际香精香料公司</t>
  </si>
  <si>
    <r>
      <rPr>
        <sz val="10"/>
        <color theme="1"/>
        <rFont val="宋体"/>
        <family val="3"/>
        <charset val="134"/>
      </rPr>
      <t>质量管理体系证书</t>
    </r>
    <r>
      <rPr>
        <sz val="10"/>
        <color theme="1"/>
        <rFont val="Arial Narrow"/>
        <family val="2"/>
      </rPr>
      <t>/02018Q0615R3M</t>
    </r>
  </si>
  <si>
    <t>国家及省级商标</t>
  </si>
  <si>
    <r>
      <rPr>
        <sz val="10"/>
        <color theme="1"/>
        <rFont val="宋体"/>
        <family val="3"/>
        <charset val="134"/>
      </rPr>
      <t>商标注册证第</t>
    </r>
    <r>
      <rPr>
        <sz val="10"/>
        <color theme="1"/>
        <rFont val="Arial Narrow"/>
        <family val="2"/>
      </rPr>
      <t>8721702</t>
    </r>
    <r>
      <rPr>
        <sz val="10"/>
        <color theme="1"/>
        <rFont val="宋体"/>
        <family val="3"/>
        <charset val="134"/>
      </rPr>
      <t>号</t>
    </r>
  </si>
  <si>
    <t>国内第一</t>
  </si>
  <si>
    <r>
      <rPr>
        <sz val="10"/>
        <color theme="1"/>
        <rFont val="宋体"/>
        <family val="3"/>
        <charset val="134"/>
      </rPr>
      <t>仅提供与知名企业合作证明</t>
    </r>
  </si>
  <si>
    <r>
      <rPr>
        <sz val="10"/>
        <color theme="1"/>
        <rFont val="宋体"/>
        <family val="3"/>
        <charset val="134"/>
      </rPr>
      <t>无</t>
    </r>
  </si>
  <si>
    <r>
      <rPr>
        <sz val="10"/>
        <color theme="1"/>
        <rFont val="宋体"/>
        <family val="3"/>
        <charset val="134"/>
      </rPr>
      <t>科技查新报告</t>
    </r>
  </si>
  <si>
    <r>
      <rPr>
        <sz val="10"/>
        <color theme="1"/>
        <rFont val="宋体"/>
        <family val="3"/>
        <charset val="134"/>
      </rPr>
      <t>昆山石梅新材料科技有限公司</t>
    </r>
  </si>
  <si>
    <t>苏州猛狮智能车辆科技有限公司</t>
  </si>
  <si>
    <t>国标/6项</t>
  </si>
  <si>
    <t>昆山威典电子有限公司</t>
  </si>
  <si>
    <t>省内第六</t>
  </si>
  <si>
    <t>企业名称：昆山智能机器人及成套装备协会/纬创/仁宝</t>
  </si>
  <si>
    <t>环境管理体系证书/GBT24001-2016/ISO14001:2015</t>
  </si>
  <si>
    <t>商标注册证第9793365号</t>
  </si>
  <si>
    <r>
      <rPr>
        <sz val="10"/>
        <color theme="1"/>
        <rFont val="宋体"/>
        <family val="3"/>
        <charset val="134"/>
      </rPr>
      <t>国内第二</t>
    </r>
  </si>
  <si>
    <r>
      <rPr>
        <sz val="10"/>
        <color theme="1"/>
        <rFont val="宋体"/>
        <family val="3"/>
        <charset val="134"/>
      </rPr>
      <t>首台套证书</t>
    </r>
  </si>
  <si>
    <r>
      <rPr>
        <sz val="10"/>
        <color theme="1"/>
        <rFont val="宋体"/>
        <family val="3"/>
        <charset val="134"/>
      </rPr>
      <t>村上精密制版（昆山）有限公司</t>
    </r>
  </si>
  <si>
    <t>昆山吉海实业有限公司　</t>
  </si>
  <si>
    <t>昆山阿普顿自动化系统有限公司</t>
  </si>
  <si>
    <t>企业名称：爱尔铃克钤尔汽车部件（中国）有限公司/昆山帕捷汽车零部件有限公司</t>
  </si>
  <si>
    <t>ISO9001:2015</t>
  </si>
  <si>
    <r>
      <rPr>
        <sz val="10"/>
        <color theme="1"/>
        <rFont val="宋体"/>
        <family val="3"/>
        <charset val="134"/>
      </rPr>
      <t>国内第三</t>
    </r>
  </si>
  <si>
    <r>
      <rPr>
        <sz val="10"/>
        <color theme="1"/>
        <rFont val="宋体"/>
        <family val="3"/>
        <charset val="134"/>
      </rPr>
      <t>昆山佳研磨具科技有限公司</t>
    </r>
  </si>
  <si>
    <t>昆山倚天智能科技股份有限公司</t>
  </si>
  <si>
    <t>昆山欣谷微电子材料有限公司</t>
  </si>
  <si>
    <r>
      <rPr>
        <sz val="10"/>
        <color theme="1"/>
        <rFont val="宋体"/>
        <family val="3"/>
        <charset val="134"/>
      </rPr>
      <t>省内第一</t>
    </r>
  </si>
  <si>
    <r>
      <rPr>
        <sz val="10"/>
        <color theme="1"/>
        <rFont val="宋体"/>
        <family val="3"/>
        <charset val="134"/>
      </rPr>
      <t>昆山威典电子有限公司</t>
    </r>
  </si>
  <si>
    <t>昆山科望快速印务有限公司</t>
  </si>
  <si>
    <t>美昕医疗器械（昆山）有限公司</t>
  </si>
  <si>
    <t>企业名称：上海交通大学医学院附属瑞金医院</t>
  </si>
  <si>
    <r>
      <rPr>
        <sz val="10"/>
        <color theme="1"/>
        <rFont val="宋体"/>
        <family val="3"/>
        <charset val="134"/>
      </rPr>
      <t>德男</t>
    </r>
    <r>
      <rPr>
        <sz val="10"/>
        <color theme="1"/>
        <rFont val="Arial Narrow"/>
        <family val="2"/>
      </rPr>
      <t>TUV</t>
    </r>
    <r>
      <rPr>
        <sz val="10"/>
        <color theme="1"/>
        <rFont val="宋体"/>
        <family val="3"/>
        <charset val="134"/>
      </rPr>
      <t>安全认证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美国</t>
    </r>
    <r>
      <rPr>
        <sz val="10"/>
        <color theme="1"/>
        <rFont val="Arial Narrow"/>
        <family val="2"/>
      </rPr>
      <t>FDA</t>
    </r>
    <r>
      <rPr>
        <sz val="10"/>
        <color theme="1"/>
        <rFont val="宋体"/>
        <family val="3"/>
        <charset val="134"/>
      </rPr>
      <t>医疗器械认证</t>
    </r>
  </si>
  <si>
    <t>否</t>
  </si>
  <si>
    <t>需补：高新证书、研发中心证书</t>
  </si>
  <si>
    <r>
      <rPr>
        <sz val="10"/>
        <color theme="1"/>
        <rFont val="宋体"/>
        <family val="3"/>
        <charset val="134"/>
      </rPr>
      <t>省内第三</t>
    </r>
  </si>
  <si>
    <r>
      <rPr>
        <sz val="10"/>
        <color theme="1"/>
        <rFont val="宋体"/>
        <family val="3"/>
        <charset val="134"/>
      </rPr>
      <t>昆山圣源机械有限公司</t>
    </r>
  </si>
  <si>
    <t>维尔斯电子(昆山)有限公司</t>
  </si>
  <si>
    <t>苏州裕同印刷有限公司</t>
  </si>
  <si>
    <t>省内第二</t>
  </si>
  <si>
    <t>企业名称：昆山市文化产业联合会/上海元袓/九号机器人/太仓同维</t>
  </si>
  <si>
    <t>ISO9001:2015/ISO14001:2015</t>
  </si>
  <si>
    <r>
      <rPr>
        <sz val="10"/>
        <color theme="1"/>
        <rFont val="宋体"/>
        <family val="3"/>
        <charset val="134"/>
      </rPr>
      <t>省内第二</t>
    </r>
  </si>
  <si>
    <r>
      <rPr>
        <sz val="10"/>
        <color theme="1"/>
        <rFont val="宋体"/>
        <family val="3"/>
        <charset val="134"/>
      </rPr>
      <t>昆山广禾电子科技有限公司</t>
    </r>
  </si>
  <si>
    <t>昆山皇田汽车配件工业有限公司</t>
  </si>
  <si>
    <t>爱德夏汽车零部件（昆山）有限公司</t>
  </si>
  <si>
    <t>东风本田汽车有限公司、奔驰汽车、广汽丰田</t>
  </si>
  <si>
    <r>
      <rPr>
        <sz val="10"/>
        <color theme="1"/>
        <rFont val="宋体"/>
        <family val="3"/>
        <charset val="134"/>
      </rPr>
      <t>安全生产标准化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苏</t>
    </r>
    <r>
      <rPr>
        <sz val="10"/>
        <color theme="1"/>
        <rFont val="Arial Narrow"/>
        <family val="2"/>
      </rPr>
      <t>AQBJXIII201501118</t>
    </r>
  </si>
  <si>
    <r>
      <rPr>
        <sz val="10"/>
        <color theme="1"/>
        <rFont val="宋体"/>
        <family val="3"/>
        <charset val="134"/>
      </rPr>
      <t>省内第五</t>
    </r>
  </si>
  <si>
    <r>
      <rPr>
        <sz val="10"/>
        <color theme="1"/>
        <rFont val="宋体"/>
        <family val="3"/>
        <charset val="134"/>
      </rPr>
      <t>昆山惠众机电有限公司</t>
    </r>
  </si>
  <si>
    <t>昆山威胜干燥剂有限公司</t>
  </si>
  <si>
    <t>昆山市板明电子科技有限公司</t>
  </si>
  <si>
    <t>企业名称：健鼎（无锡）电子有限公司/沪士电子股份有限公司</t>
  </si>
  <si>
    <t>ISO14001:2015</t>
  </si>
  <si>
    <r>
      <rPr>
        <sz val="10"/>
        <color theme="1"/>
        <rFont val="宋体"/>
        <family val="3"/>
        <charset val="134"/>
      </rPr>
      <t>省内第四</t>
    </r>
  </si>
  <si>
    <r>
      <rPr>
        <sz val="10"/>
        <color theme="1"/>
        <rFont val="宋体"/>
        <family val="3"/>
        <charset val="134"/>
      </rPr>
      <t>福立旺精密机电</t>
    </r>
    <r>
      <rPr>
        <sz val="10"/>
        <color theme="1"/>
        <rFont val="Arial Narrow"/>
        <family val="2"/>
      </rPr>
      <t>(</t>
    </r>
    <r>
      <rPr>
        <sz val="10"/>
        <color theme="1"/>
        <rFont val="宋体"/>
        <family val="3"/>
        <charset val="134"/>
      </rPr>
      <t>中国</t>
    </r>
    <r>
      <rPr>
        <sz val="10"/>
        <color theme="1"/>
        <rFont val="Arial Narrow"/>
        <family val="2"/>
      </rPr>
      <t>)</t>
    </r>
    <r>
      <rPr>
        <sz val="10"/>
        <color theme="1"/>
        <rFont val="宋体"/>
        <family val="3"/>
        <charset val="134"/>
      </rPr>
      <t>股份有限公司</t>
    </r>
  </si>
  <si>
    <t>昆山厚声电子工业有限公司</t>
  </si>
  <si>
    <t>昆山华晨电子有限公司</t>
  </si>
  <si>
    <r>
      <rPr>
        <sz val="10"/>
        <color theme="1"/>
        <rFont val="宋体"/>
        <family val="3"/>
        <charset val="134"/>
      </rPr>
      <t>省内第七</t>
    </r>
  </si>
  <si>
    <r>
      <rPr>
        <sz val="10"/>
        <color theme="1"/>
        <rFont val="宋体"/>
        <family val="3"/>
        <charset val="134"/>
      </rPr>
      <t>江苏富泰净化科技股份有限公司</t>
    </r>
  </si>
  <si>
    <t>乔治费歇尔金属成型科技（昆山）有限公司</t>
  </si>
  <si>
    <t>翔实光电科技（昆山）有限公司</t>
  </si>
  <si>
    <t>中国建筑玻璃与工业玻璃协会</t>
  </si>
  <si>
    <r>
      <rPr>
        <sz val="10"/>
        <color theme="1"/>
        <rFont val="宋体"/>
        <family val="3"/>
        <charset val="134"/>
      </rPr>
      <t>安全生产标准化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苏</t>
    </r>
    <r>
      <rPr>
        <sz val="10"/>
        <color theme="1"/>
        <rFont val="Arial Narrow"/>
        <family val="2"/>
      </rPr>
      <t>AQBQGII201936138</t>
    </r>
  </si>
  <si>
    <t>商标注册证第34981430号</t>
  </si>
  <si>
    <r>
      <rPr>
        <sz val="10"/>
        <color theme="1"/>
        <rFont val="宋体"/>
        <family val="3"/>
        <charset val="134"/>
      </rPr>
      <t>省内第八</t>
    </r>
  </si>
  <si>
    <r>
      <rPr>
        <sz val="10"/>
        <color theme="1"/>
        <rFont val="宋体"/>
        <family val="3"/>
        <charset val="134"/>
      </rPr>
      <t>江苏岱洛医疗科技有限公司</t>
    </r>
  </si>
  <si>
    <t>昆山迪安医学检验实验室有限公司</t>
  </si>
  <si>
    <t>江苏凯宫机械股份有限公司</t>
  </si>
  <si>
    <t>中国纺织机械协会</t>
  </si>
  <si>
    <r>
      <rPr>
        <sz val="10"/>
        <color theme="1"/>
        <rFont val="宋体"/>
        <family val="3"/>
        <charset val="134"/>
      </rPr>
      <t>质量管理体系证书</t>
    </r>
    <r>
      <rPr>
        <sz val="10"/>
        <color theme="1"/>
        <rFont val="Arial Narrow"/>
        <family val="2"/>
      </rPr>
      <t>/Q18180570</t>
    </r>
  </si>
  <si>
    <t>纺织行业标准：条并卷机/棉精梳机</t>
  </si>
  <si>
    <t>商标注册证第5806016号</t>
  </si>
  <si>
    <r>
      <rPr>
        <sz val="10"/>
        <color theme="1"/>
        <rFont val="宋体"/>
        <family val="3"/>
        <charset val="134"/>
      </rPr>
      <t>省内第六</t>
    </r>
  </si>
  <si>
    <r>
      <rPr>
        <sz val="10"/>
        <color theme="1"/>
        <rFont val="宋体"/>
        <family val="3"/>
        <charset val="134"/>
      </rPr>
      <t>艾瑞森表面技术（苏州）股份有限公司</t>
    </r>
  </si>
  <si>
    <t>昆山睿翔讯通通信技术有限公司</t>
  </si>
  <si>
    <t>苏州奥德机械有限公司</t>
  </si>
  <si>
    <t>省内第三</t>
  </si>
  <si>
    <t>上海市化工行业协会</t>
  </si>
  <si>
    <t>商标注册证第14919598号</t>
  </si>
  <si>
    <r>
      <rPr>
        <sz val="10"/>
        <color theme="1"/>
        <rFont val="宋体"/>
        <family val="3"/>
        <charset val="134"/>
      </rPr>
      <t>省内第十</t>
    </r>
  </si>
  <si>
    <r>
      <rPr>
        <sz val="10"/>
        <color theme="1"/>
        <rFont val="宋体"/>
        <family val="3"/>
        <charset val="134"/>
      </rPr>
      <t>江苏中信博新能源科技股份有限公司</t>
    </r>
  </si>
  <si>
    <t>昆山佳和纺织复合面料有限公司</t>
  </si>
  <si>
    <t>好活（昆山）网络科技有限公司</t>
  </si>
  <si>
    <t>企业名称：中移铁通</t>
  </si>
  <si>
    <t>行业分类不准确、市场占有率无材料（有销售合同）、专利无证明材料</t>
  </si>
  <si>
    <r>
      <rPr>
        <sz val="10"/>
        <color theme="1"/>
        <rFont val="宋体"/>
        <family val="3"/>
        <charset val="134"/>
      </rPr>
      <t>省内第九</t>
    </r>
  </si>
  <si>
    <r>
      <rPr>
        <sz val="10"/>
        <color theme="1"/>
        <rFont val="宋体"/>
        <family val="3"/>
        <charset val="134"/>
      </rPr>
      <t>旭东机械（昆山）有限公司</t>
    </r>
  </si>
  <si>
    <t>苏州诺克汽车工程装备有限公司</t>
  </si>
  <si>
    <t>昆山鑫泰利精密组件股份有限公司</t>
  </si>
  <si>
    <t>江苏省人工智能学会</t>
  </si>
  <si>
    <t>ISO14001:2015/ISO9001:2015</t>
  </si>
  <si>
    <r>
      <rPr>
        <sz val="10"/>
        <color theme="1"/>
        <rFont val="宋体"/>
        <family val="3"/>
        <charset val="134"/>
      </rPr>
      <t>昆山市飞荣达电子材料有限公司</t>
    </r>
  </si>
  <si>
    <t>昆山博益鑫成高分子材料有限公司</t>
  </si>
  <si>
    <t>全球第二</t>
  </si>
  <si>
    <t>企业名称：小米、东莞华贝电子科技有限公司（华贝为华勤通讯下属子公司，华勤为华为子公司）</t>
  </si>
  <si>
    <r>
      <rPr>
        <sz val="10"/>
        <color theme="1"/>
        <rFont val="宋体"/>
        <family val="3"/>
        <charset val="134"/>
      </rPr>
      <t>知识产权管理体系</t>
    </r>
    <r>
      <rPr>
        <sz val="10"/>
        <color theme="1"/>
        <rFont val="Arial Narrow"/>
        <family val="2"/>
      </rPr>
      <t>/T29490-2013</t>
    </r>
  </si>
  <si>
    <t>电信终端产业协会：手机卫星定位性能检测标准</t>
  </si>
  <si>
    <r>
      <rPr>
        <sz val="10"/>
        <color theme="1"/>
        <rFont val="宋体"/>
        <family val="3"/>
        <charset val="134"/>
      </rPr>
      <t>苏州猛狮智能车辆科技有限公司</t>
    </r>
  </si>
  <si>
    <t>昆山品岱电子有限公司</t>
  </si>
  <si>
    <t>昆山嘉华电子有限公司</t>
  </si>
  <si>
    <t>中国模具工业协会</t>
  </si>
  <si>
    <t>ISO9001:2015/IATF16949:2016</t>
  </si>
  <si>
    <t>中国机械行业：电链接器级进模技术条件；中国国家标准：模具术语</t>
  </si>
  <si>
    <t>商标注册证第6242765号</t>
  </si>
  <si>
    <r>
      <rPr>
        <sz val="10"/>
        <color theme="1"/>
        <rFont val="宋体"/>
        <family val="3"/>
        <charset val="134"/>
      </rPr>
      <t>昆山协多利洁净系统股份有限公司</t>
    </r>
  </si>
  <si>
    <t>芯龙创新光电（昆山）有限公司</t>
  </si>
  <si>
    <t>江苏网进科技股份有限公司</t>
  </si>
  <si>
    <t>省内第五</t>
  </si>
  <si>
    <t>江苏省安装行业协会</t>
  </si>
  <si>
    <t>商标注册证第6014812号</t>
  </si>
  <si>
    <r>
      <rPr>
        <sz val="10"/>
        <color theme="1"/>
        <rFont val="宋体"/>
        <family val="3"/>
        <charset val="134"/>
      </rPr>
      <t>苏州强时压缩机有限公司</t>
    </r>
  </si>
  <si>
    <t>昆山市杰尔电子科技股份有限公司</t>
  </si>
  <si>
    <r>
      <rPr>
        <sz val="10"/>
        <color theme="1"/>
        <rFont val="宋体"/>
        <family val="3"/>
        <charset val="134"/>
      </rPr>
      <t>企业名称：和硕联合科技股份有限公司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上海创米科技有限公司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仁宝电脑工业股份有限公司</t>
    </r>
  </si>
  <si>
    <t>商标注册证第15788097号</t>
  </si>
  <si>
    <r>
      <rPr>
        <sz val="10"/>
        <color theme="1"/>
        <rFont val="宋体"/>
        <family val="3"/>
        <charset val="134"/>
      </rPr>
      <t>昆山允可精密工业技术有限公司</t>
    </r>
  </si>
  <si>
    <t>昆山茂顺密封件工业有限公司</t>
  </si>
  <si>
    <t>苏州猎奇智能设备有限公司</t>
  </si>
  <si>
    <t>企业名称：苏州旭创科技有限公司</t>
  </si>
  <si>
    <t>新产品新技术证书</t>
  </si>
  <si>
    <r>
      <rPr>
        <sz val="10"/>
        <color theme="1"/>
        <rFont val="宋体"/>
        <family val="3"/>
        <charset val="134"/>
      </rPr>
      <t>大同齿轮（昆山）有限公司</t>
    </r>
  </si>
  <si>
    <t>苏州优矿塑新材料股份有限公司</t>
  </si>
  <si>
    <t>苏州领创先进智能装备有限公司</t>
  </si>
  <si>
    <t>中国锻压协会</t>
  </si>
  <si>
    <t>商标注册证第39286891号</t>
  </si>
  <si>
    <r>
      <rPr>
        <sz val="10"/>
        <color theme="1"/>
        <rFont val="宋体"/>
        <family val="3"/>
        <charset val="134"/>
      </rPr>
      <t>头领科技（昆山）有限公司</t>
    </r>
  </si>
  <si>
    <t>昆山宣创电子有限公司</t>
  </si>
  <si>
    <t>万泰机电工业（昆山）有限公司</t>
  </si>
  <si>
    <t>江苏省机械行业协会</t>
  </si>
  <si>
    <t>IATF 16949:2016、ISO14001:2015</t>
  </si>
  <si>
    <r>
      <rPr>
        <sz val="10"/>
        <color theme="1"/>
        <rFont val="宋体"/>
        <family val="3"/>
        <charset val="134"/>
      </rPr>
      <t>昆山倚天自动化科技股份有限公司</t>
    </r>
  </si>
  <si>
    <t>昆山华辰光电科技有限公司</t>
  </si>
  <si>
    <t>江苏科瑞恩自动化科技有限公司</t>
  </si>
  <si>
    <r>
      <rPr>
        <sz val="10"/>
        <color theme="1"/>
        <rFont val="宋体"/>
        <family val="3"/>
        <charset val="134"/>
      </rPr>
      <t>企业信用管理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贯标证书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质量管理体系证书</t>
    </r>
  </si>
  <si>
    <t>商标注册证第10108427号</t>
  </si>
  <si>
    <t>首台套证书</t>
  </si>
  <si>
    <r>
      <rPr>
        <sz val="10"/>
        <color theme="1"/>
        <rFont val="宋体"/>
        <family val="3"/>
        <charset val="134"/>
      </rPr>
      <t>江苏盛纺纳米材料科技股份有限公司</t>
    </r>
  </si>
  <si>
    <t>昆山乐凯锦富光电科技有限公司</t>
  </si>
  <si>
    <t>苏州明逸智库信息科技有限公司</t>
  </si>
  <si>
    <t>省内第九</t>
  </si>
  <si>
    <t>企业名称：江苏天瑞仪器股份有限公司</t>
  </si>
  <si>
    <t>质量管理体系证书</t>
  </si>
  <si>
    <r>
      <rPr>
        <sz val="10"/>
        <color theme="1"/>
        <rFont val="宋体"/>
        <family val="3"/>
        <charset val="134"/>
      </rPr>
      <t>昆山贝松精密电子有限公司</t>
    </r>
  </si>
  <si>
    <t>昆山田盛汽车配件有限公司</t>
  </si>
  <si>
    <t>昆山鸿永盛模具有限公司</t>
  </si>
  <si>
    <r>
      <rPr>
        <sz val="10"/>
        <color theme="1"/>
        <rFont val="宋体"/>
        <family val="3"/>
        <charset val="134"/>
      </rPr>
      <t>昆山迈征自动化科技有限公司</t>
    </r>
  </si>
  <si>
    <t>昆山恩电开通信设备有限公司</t>
  </si>
  <si>
    <t>通力电梯有限公司</t>
  </si>
  <si>
    <t>中国电梯协会</t>
  </si>
  <si>
    <r>
      <rPr>
        <sz val="10"/>
        <color theme="1"/>
        <rFont val="宋体"/>
        <family val="3"/>
        <charset val="134"/>
      </rPr>
      <t>全国电梯标准技术委员会：</t>
    </r>
    <r>
      <rPr>
        <sz val="10"/>
        <color theme="1"/>
        <rFont val="Arial Narrow"/>
        <family val="2"/>
      </rPr>
      <t>35</t>
    </r>
    <r>
      <rPr>
        <sz val="10"/>
        <color theme="1"/>
        <rFont val="宋体"/>
        <family val="3"/>
        <charset val="134"/>
      </rPr>
      <t>项国家标准制修明细</t>
    </r>
  </si>
  <si>
    <t>名牌产品证书</t>
  </si>
  <si>
    <t>江苏名牌产品证书</t>
  </si>
  <si>
    <r>
      <rPr>
        <sz val="10"/>
        <color theme="1"/>
        <rFont val="宋体"/>
        <family val="3"/>
        <charset val="134"/>
      </rPr>
      <t>昆山亚特曼新材料科技有限公司</t>
    </r>
  </si>
  <si>
    <t>江苏科森医疗器械有限公司</t>
  </si>
  <si>
    <t>昆山台佳机电有限公司　</t>
  </si>
  <si>
    <r>
      <rPr>
        <sz val="10"/>
        <color theme="1"/>
        <rFont val="宋体"/>
        <family val="3"/>
        <charset val="134"/>
      </rPr>
      <t>企业名称：北京世纪医院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石药集团</t>
    </r>
  </si>
  <si>
    <r>
      <rPr>
        <sz val="10"/>
        <color theme="1"/>
        <rFont val="Arial Narrow"/>
        <family val="2"/>
      </rPr>
      <t>5</t>
    </r>
    <r>
      <rPr>
        <sz val="10"/>
        <color theme="1"/>
        <rFont val="宋体"/>
        <family val="3"/>
        <charset val="134"/>
      </rPr>
      <t>国标</t>
    </r>
    <r>
      <rPr>
        <sz val="10"/>
        <color theme="1"/>
        <rFont val="Arial Narrow"/>
        <family val="2"/>
      </rPr>
      <t>/1</t>
    </r>
    <r>
      <rPr>
        <sz val="10"/>
        <color theme="1"/>
        <rFont val="宋体"/>
        <family val="3"/>
        <charset val="134"/>
      </rPr>
      <t>行标</t>
    </r>
  </si>
  <si>
    <t>商标注册证第7084393号</t>
  </si>
  <si>
    <r>
      <rPr>
        <sz val="10"/>
        <color theme="1"/>
        <rFont val="宋体"/>
        <family val="3"/>
        <charset val="134"/>
      </rPr>
      <t>华天科技（昆山）电子有限公司</t>
    </r>
  </si>
  <si>
    <t>昆山协多利洁净系统股份有限公司</t>
  </si>
  <si>
    <t>昆山捷皇电子精密科技有限公司</t>
  </si>
  <si>
    <t>企业名称：小米、中兴</t>
  </si>
  <si>
    <r>
      <rPr>
        <sz val="10"/>
        <color theme="1"/>
        <rFont val="宋体"/>
        <family val="3"/>
        <charset val="134"/>
      </rPr>
      <t>昆山首源电子科技有限公司</t>
    </r>
  </si>
  <si>
    <t>奇昇净化科技（昆山）有限公司</t>
  </si>
  <si>
    <t>昆山塔米机器人有限公司</t>
  </si>
  <si>
    <t>权威第三方机构出具的报告</t>
  </si>
  <si>
    <t>机器人技术与应用杂志社</t>
  </si>
  <si>
    <r>
      <rPr>
        <sz val="10"/>
        <color theme="1"/>
        <rFont val="宋体"/>
        <family val="3"/>
        <charset val="134"/>
      </rPr>
      <t>昆山瑞钧机械科技有限公司</t>
    </r>
  </si>
  <si>
    <r>
      <rPr>
        <sz val="10"/>
        <color theme="1"/>
        <rFont val="宋体"/>
        <family val="3"/>
        <charset val="134"/>
      </rPr>
      <t>苏州德迈科电气有限公司</t>
    </r>
  </si>
  <si>
    <t>江苏晟泰集团公司</t>
  </si>
  <si>
    <t>昆山博青生物科技有限公司</t>
  </si>
  <si>
    <t>上海市消毒品协会</t>
  </si>
  <si>
    <t>安全生产标准化证书</t>
  </si>
  <si>
    <t>中国卫生行业标准：溶葡萄球菌和溶菌酶消毒剂卫生要求</t>
  </si>
  <si>
    <t>商标注册证第6742612号</t>
  </si>
  <si>
    <r>
      <rPr>
        <sz val="10"/>
        <color theme="1"/>
        <rFont val="宋体"/>
        <family val="3"/>
        <charset val="134"/>
      </rPr>
      <t>江苏骅盛车用电子股份有限公司</t>
    </r>
  </si>
  <si>
    <t>多鲜食品（昆山）有限公司</t>
  </si>
  <si>
    <t>昆山奥兰克泵业制造有限公司</t>
  </si>
  <si>
    <t>企业名称：山东新华医疗/唐山松下</t>
  </si>
  <si>
    <t>商标注册证第11870031号</t>
  </si>
  <si>
    <r>
      <rPr>
        <sz val="10"/>
        <color theme="1"/>
        <rFont val="宋体"/>
        <family val="3"/>
        <charset val="134"/>
      </rPr>
      <t>昆山广谦电子有限公司</t>
    </r>
  </si>
  <si>
    <t>台嘉玻璃纤维有限公司</t>
  </si>
  <si>
    <t>昆山长鹰硬质材料科技股份有限公司</t>
  </si>
  <si>
    <t>国内第三</t>
  </si>
  <si>
    <t>商标注册证第3414159号</t>
  </si>
  <si>
    <r>
      <rPr>
        <sz val="10"/>
        <color theme="1"/>
        <rFont val="宋体"/>
        <family val="3"/>
        <charset val="134"/>
      </rPr>
      <t>昆山雷匠通信科技有限公司</t>
    </r>
  </si>
  <si>
    <t>昆山新至升塑胶电子有限公司</t>
  </si>
  <si>
    <t>江苏华航威泰机器人科技有限公司</t>
  </si>
  <si>
    <r>
      <rPr>
        <sz val="10"/>
        <color theme="1"/>
        <rFont val="宋体"/>
        <family val="3"/>
        <charset val="134"/>
      </rPr>
      <t>腾飞科技股份有限公司</t>
    </r>
  </si>
  <si>
    <t>苏州索科特新材料科技有限公司</t>
  </si>
  <si>
    <t>苏州鸿本机械制造有限公司</t>
  </si>
  <si>
    <t>中国通用机械工业协会</t>
  </si>
  <si>
    <r>
      <rPr>
        <sz val="10"/>
        <color theme="1"/>
        <rFont val="宋体"/>
        <family val="3"/>
        <charset val="134"/>
      </rPr>
      <t>昆山长盈精密技术有限公司</t>
    </r>
  </si>
  <si>
    <t>昆山鸣朋纸业有限公司</t>
  </si>
  <si>
    <t>省内第八</t>
  </si>
  <si>
    <r>
      <rPr>
        <sz val="10"/>
        <color theme="1"/>
        <rFont val="宋体"/>
        <family val="3"/>
        <charset val="134"/>
      </rPr>
      <t>企业名称：苏州波发特电子科技有限公司</t>
    </r>
    <r>
      <rPr>
        <sz val="10"/>
        <color theme="1"/>
        <rFont val="Arial Narrow"/>
        <family val="2"/>
      </rPr>
      <t>(</t>
    </r>
    <r>
      <rPr>
        <sz val="10"/>
        <color theme="1"/>
        <rFont val="宋体"/>
        <family val="3"/>
        <charset val="134"/>
      </rPr>
      <t>中兴最佳供应商</t>
    </r>
    <r>
      <rPr>
        <sz val="10"/>
        <color theme="1"/>
        <rFont val="Arial Narrow"/>
        <family val="2"/>
      </rPr>
      <t>)</t>
    </r>
  </si>
  <si>
    <r>
      <rPr>
        <sz val="10"/>
        <color theme="1"/>
        <rFont val="宋体"/>
        <family val="3"/>
        <charset val="134"/>
      </rPr>
      <t>昆山鸣朋纸业有限公司</t>
    </r>
  </si>
  <si>
    <r>
      <rPr>
        <sz val="10"/>
        <color theme="1"/>
        <rFont val="宋体"/>
        <family val="3"/>
        <charset val="134"/>
      </rPr>
      <t>企业名称：华勤通用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海信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小米</t>
    </r>
  </si>
  <si>
    <t>商标注册证第1726313号</t>
  </si>
  <si>
    <r>
      <rPr>
        <sz val="10"/>
        <color theme="1"/>
        <rFont val="宋体"/>
        <family val="3"/>
        <charset val="134"/>
      </rPr>
      <t>鲜活果汁有限公司</t>
    </r>
  </si>
  <si>
    <t>昆山榕增光电科技有限公司</t>
  </si>
  <si>
    <t>13</t>
  </si>
  <si>
    <t>全国光学功能薄膜材料标准化技术委员会</t>
  </si>
  <si>
    <t>国家标准两项：光学功能薄膜表面电阴及厚度测定方法</t>
  </si>
  <si>
    <r>
      <rPr>
        <sz val="10"/>
        <color theme="1"/>
        <rFont val="宋体"/>
        <family val="3"/>
        <charset val="134"/>
      </rPr>
      <t>昆山维开安电子科技有限公司</t>
    </r>
  </si>
  <si>
    <t>昆山市鼎佳电子材料有限公司</t>
  </si>
  <si>
    <t>2项/Q/320583ZLQ001-2016《光模块自动焊接机》/Q/320583ZLQ002-2016《光模块自动耦合机》</t>
  </si>
  <si>
    <t>斯沃博达汽车电子（昆山）有限公司</t>
  </si>
  <si>
    <t>省内第四</t>
  </si>
  <si>
    <r>
      <rPr>
        <sz val="10"/>
        <color theme="1"/>
        <rFont val="宋体"/>
        <family val="3"/>
        <charset val="134"/>
      </rPr>
      <t>企业名称：大众汽车自动变速器</t>
    </r>
    <r>
      <rPr>
        <sz val="10"/>
        <color theme="1"/>
        <rFont val="Arial Narrow"/>
        <family val="2"/>
      </rPr>
      <t>(</t>
    </r>
    <r>
      <rPr>
        <sz val="10"/>
        <color theme="1"/>
        <rFont val="宋体"/>
        <family val="3"/>
        <charset val="134"/>
      </rPr>
      <t>天津</t>
    </r>
    <r>
      <rPr>
        <sz val="10"/>
        <color theme="1"/>
        <rFont val="Arial Narrow"/>
        <family val="2"/>
      </rPr>
      <t>)</t>
    </r>
    <r>
      <rPr>
        <sz val="10"/>
        <color theme="1"/>
        <rFont val="宋体"/>
        <family val="3"/>
        <charset val="134"/>
      </rPr>
      <t>有限公司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大陆集团</t>
    </r>
  </si>
  <si>
    <t>ISO9001:2015/ISO14001:2015/IATF16949:2016</t>
  </si>
  <si>
    <t>商标注册证第31520586号</t>
  </si>
  <si>
    <r>
      <rPr>
        <sz val="10"/>
        <color theme="1"/>
        <rFont val="宋体"/>
        <family val="3"/>
        <charset val="134"/>
      </rPr>
      <t>昆山上艺电子有限公司</t>
    </r>
  </si>
  <si>
    <t>善恩康生物科技（苏州）有限公司</t>
  </si>
  <si>
    <t>昆山元诚电子材料有限公司</t>
  </si>
  <si>
    <r>
      <rPr>
        <sz val="10"/>
        <color theme="1"/>
        <rFont val="宋体"/>
        <family val="3"/>
        <charset val="134"/>
      </rPr>
      <t>企业名称：达功</t>
    </r>
    <r>
      <rPr>
        <sz val="10"/>
        <color theme="1"/>
        <rFont val="Arial Narrow"/>
        <family val="2"/>
      </rPr>
      <t>(</t>
    </r>
    <r>
      <rPr>
        <sz val="10"/>
        <color theme="1"/>
        <rFont val="宋体"/>
        <family val="3"/>
        <charset val="134"/>
      </rPr>
      <t>上海</t>
    </r>
    <r>
      <rPr>
        <sz val="10"/>
        <color theme="1"/>
        <rFont val="Arial Narrow"/>
        <family val="2"/>
      </rPr>
      <t>)</t>
    </r>
    <r>
      <rPr>
        <sz val="10"/>
        <color theme="1"/>
        <rFont val="宋体"/>
        <family val="3"/>
        <charset val="134"/>
      </rPr>
      <t>电脑有限公司</t>
    </r>
  </si>
  <si>
    <t>有害物质过程管理证书/IATF16949:2016</t>
  </si>
  <si>
    <t>商标注册证第10099709号</t>
  </si>
  <si>
    <r>
      <rPr>
        <sz val="10"/>
        <color theme="1"/>
        <rFont val="宋体"/>
        <family val="3"/>
        <charset val="134"/>
      </rPr>
      <t>昆山智盛精密铸造有限公司</t>
    </r>
  </si>
  <si>
    <t>昆山渝榕电子有限公司</t>
  </si>
  <si>
    <t>定颖电子（昆山）有限公司</t>
  </si>
  <si>
    <t>企业名称：京东方科技(香港)有限公司</t>
  </si>
  <si>
    <r>
      <rPr>
        <sz val="10"/>
        <color theme="1"/>
        <rFont val="宋体"/>
        <family val="3"/>
        <charset val="134"/>
      </rPr>
      <t>联德精密材料（中国）股份有限公司</t>
    </r>
  </si>
  <si>
    <r>
      <rPr>
        <sz val="10"/>
        <color theme="1"/>
        <rFont val="宋体"/>
        <family val="3"/>
        <charset val="134"/>
      </rPr>
      <t>企业名称：美敦力</t>
    </r>
    <r>
      <rPr>
        <sz val="10"/>
        <color theme="1"/>
        <rFont val="Arial Narrow"/>
        <family val="2"/>
      </rPr>
      <t>/</t>
    </r>
    <r>
      <rPr>
        <sz val="10"/>
        <color theme="1"/>
        <rFont val="宋体"/>
        <family val="3"/>
        <charset val="134"/>
      </rPr>
      <t>柯惠集团</t>
    </r>
  </si>
  <si>
    <t>ISO13485:2016</t>
  </si>
  <si>
    <r>
      <rPr>
        <sz val="10"/>
        <color theme="1"/>
        <rFont val="宋体"/>
        <family val="3"/>
        <charset val="134"/>
      </rPr>
      <t>昆山佳和纺织复合面料有限公司</t>
    </r>
  </si>
  <si>
    <t>苏州古田自动化科技有限公司</t>
  </si>
  <si>
    <t>苏州埃博斯电气有限公司</t>
  </si>
  <si>
    <t>全国工商联汽车摩托车配件用品商会制业分会</t>
  </si>
  <si>
    <t>安全生产标准化证书/ISO14001:2015</t>
  </si>
  <si>
    <t>商标注册证第21307427号</t>
  </si>
  <si>
    <t>承递自动化设备（昆山）有限公司</t>
  </si>
  <si>
    <t>内资</t>
  </si>
  <si>
    <r>
      <rPr>
        <sz val="10"/>
        <color theme="1"/>
        <rFont val="宋体"/>
        <family val="3"/>
        <charset val="134"/>
      </rPr>
      <t>昆山康泰达电子科技有限公司</t>
    </r>
  </si>
  <si>
    <t>昆山双仔电子科技有限公司</t>
  </si>
  <si>
    <t>江苏一东航空机械有限公司</t>
  </si>
  <si>
    <t>客户名称：重庆海德世拉索系统集团有限公司</t>
  </si>
  <si>
    <t>IATF16949:2016/ISO QAIC/CN/1160396</t>
  </si>
  <si>
    <t>江苏名牌产品</t>
  </si>
  <si>
    <r>
      <rPr>
        <sz val="10"/>
        <color theme="1"/>
        <rFont val="宋体"/>
        <family val="3"/>
        <charset val="134"/>
      </rPr>
      <t>江苏长江水泵有限公司</t>
    </r>
  </si>
  <si>
    <t>昆山咏联电子塑胶有限公司</t>
  </si>
  <si>
    <t>昆山怡家居纺织有限公司</t>
  </si>
  <si>
    <t>客户名称：IKEA HANDELS AG、HOME DEPOT</t>
  </si>
  <si>
    <t>GRS4.0</t>
  </si>
  <si>
    <r>
      <rPr>
        <sz val="10"/>
        <color theme="1"/>
        <rFont val="宋体"/>
        <family val="3"/>
        <charset val="134"/>
      </rPr>
      <t>商标注册证：</t>
    </r>
    <r>
      <rPr>
        <sz val="10"/>
        <color theme="1"/>
        <rFont val="Arial Narrow"/>
        <family val="2"/>
      </rPr>
      <t>17967130</t>
    </r>
  </si>
  <si>
    <r>
      <rPr>
        <sz val="10"/>
        <color theme="1"/>
        <rFont val="宋体"/>
        <family val="3"/>
        <charset val="134"/>
      </rPr>
      <t>苏州琨山通用锁具有限公司</t>
    </r>
  </si>
  <si>
    <t>汉达精密电子（昆山）有限公司</t>
  </si>
  <si>
    <t>华伟纳精密工具（昆山）有限公司</t>
  </si>
  <si>
    <t>客户名称：沪士电子股份有限公司、奥特斯（中国）有限公司</t>
  </si>
  <si>
    <t>知识产权管理体系认证证书（GB/T 29490-2013</t>
  </si>
  <si>
    <r>
      <rPr>
        <sz val="10"/>
        <color theme="1"/>
        <rFont val="宋体"/>
        <family val="3"/>
        <charset val="134"/>
      </rPr>
      <t>昆山沪光汽车电器股份有限公司</t>
    </r>
  </si>
  <si>
    <t>江苏合润汽车车身模具有限公司</t>
  </si>
  <si>
    <t>威猛工业自动化系统（昆山）有限公司</t>
  </si>
  <si>
    <t>外资</t>
  </si>
  <si>
    <t>客户：潍坊歌尔电子有限公司、赫比（厦门）精密塑胶制品有限公司</t>
  </si>
  <si>
    <r>
      <rPr>
        <sz val="10"/>
        <color theme="1"/>
        <rFont val="宋体"/>
        <family val="3"/>
        <charset val="134"/>
      </rPr>
      <t>苏州赛特锐精密机械配件有限公司</t>
    </r>
  </si>
  <si>
    <t>昆山科信高分子材料有限公司</t>
  </si>
  <si>
    <t>昆山吉纳尔车料有限公司</t>
  </si>
  <si>
    <r>
      <rPr>
        <sz val="10"/>
        <color theme="1"/>
        <rFont val="宋体"/>
        <family val="3"/>
        <charset val="134"/>
      </rPr>
      <t>客户：</t>
    </r>
    <r>
      <rPr>
        <sz val="10"/>
        <color theme="1"/>
        <rFont val="Arial Narrow"/>
        <family val="2"/>
      </rPr>
      <t>Walmart</t>
    </r>
  </si>
  <si>
    <t>ISO9001；2008 证书注册号：00116Q23575R1M/3200</t>
  </si>
  <si>
    <r>
      <rPr>
        <sz val="10"/>
        <color theme="1"/>
        <rFont val="宋体"/>
        <family val="3"/>
        <charset val="134"/>
      </rPr>
      <t>台嘉玻璃纤维有限公司</t>
    </r>
  </si>
  <si>
    <t>苏州润弘安创自动化科技有限公司</t>
  </si>
  <si>
    <t>上海瑞京机电发展（昆山）有限公司</t>
  </si>
  <si>
    <t>客户：圆智自动化科技（西安）有限公司、安徽中科微至小微物流分拣设备有限公司</t>
  </si>
  <si>
    <t>洽兴包装工业（中国）有限公司</t>
  </si>
  <si>
    <t>省内第七</t>
  </si>
  <si>
    <t>中国包装联合会</t>
  </si>
  <si>
    <t>ISO9001：2015 证书编号：00119Q39457R4M/3200</t>
  </si>
  <si>
    <r>
      <rPr>
        <sz val="10"/>
        <color theme="1"/>
        <rFont val="宋体"/>
        <family val="3"/>
        <charset val="134"/>
      </rPr>
      <t>江苏一东航空机械有限公司</t>
    </r>
  </si>
  <si>
    <t>昆山科亚迪自动化设备有限公司</t>
  </si>
  <si>
    <t>民营</t>
  </si>
  <si>
    <t>三只松鼠、来伊份</t>
  </si>
  <si>
    <t>HACCP体系认证证书 证书编号：001HACCP1800723</t>
  </si>
  <si>
    <r>
      <rPr>
        <sz val="10"/>
        <color theme="1"/>
        <rFont val="宋体"/>
        <family val="3"/>
        <charset val="134"/>
      </rPr>
      <t>昆山洁宏无纺布制品有限公司</t>
    </r>
  </si>
  <si>
    <t>昆山周氏电业有限公司</t>
  </si>
  <si>
    <t>昆山帕捷汽车零部件有限公司</t>
  </si>
  <si>
    <t>企业名称：北京奔驰</t>
  </si>
  <si>
    <t>ISO14001:2015 环境管理体系</t>
  </si>
  <si>
    <t>客户：福耀玻璃工业集团股份有限公司、上海西门子高压开关有限公司</t>
  </si>
  <si>
    <t xml:space="preserve">ISO:9001:2015 </t>
  </si>
  <si>
    <t>商标注册证</t>
  </si>
  <si>
    <t>客户：上海通用汽车有限公司、华晨宝马汽车有限公司</t>
  </si>
  <si>
    <t>IATF16949:2016 T 82283/2</t>
  </si>
  <si>
    <t>苏州琨山通用锁具有限公司</t>
  </si>
  <si>
    <t>江苏省锁业协会</t>
  </si>
  <si>
    <t xml:space="preserve">ISO:9001:2015 证书编号00117Q39084R3M/3200 </t>
  </si>
  <si>
    <r>
      <rPr>
        <sz val="10"/>
        <color theme="1"/>
        <rFont val="宋体"/>
        <family val="3"/>
        <charset val="134"/>
      </rPr>
      <t>商标注册证：</t>
    </r>
    <r>
      <rPr>
        <sz val="10"/>
        <color theme="1"/>
        <rFont val="Arial Narrow"/>
        <family val="2"/>
      </rPr>
      <t>22088482</t>
    </r>
  </si>
  <si>
    <t>苏州华尔迪胶粘五金制品有限公司</t>
  </si>
  <si>
    <t>罗森伯格技术有限公司</t>
  </si>
  <si>
    <t>客户：中国移动通信集团江苏有限公司扬州分公司</t>
  </si>
  <si>
    <t>ISO9001:2015 证书注册号：516641 QM15</t>
  </si>
  <si>
    <t>大河宝利材料科技（苏州）有限公司</t>
  </si>
  <si>
    <t>友达光电(昆山)有限公司</t>
  </si>
  <si>
    <t>中外合资</t>
  </si>
  <si>
    <t>全球第一</t>
  </si>
  <si>
    <t>中国光学光电子行业协会</t>
  </si>
  <si>
    <t>ISO9001 证书注册号：20000230 QM15/两化融合管理体系评定证书</t>
  </si>
  <si>
    <t>91320583724400149D</t>
  </si>
  <si>
    <t>台资</t>
  </si>
  <si>
    <t>客户名称：上汽集团、四川一汽、上海大众</t>
  </si>
  <si>
    <t>昆山宏致电子有限公司</t>
  </si>
  <si>
    <t>91320583251247307M</t>
  </si>
  <si>
    <t>客户名称：中远海运发展股份有限公司</t>
  </si>
  <si>
    <r>
      <rPr>
        <sz val="10"/>
        <color theme="1"/>
        <rFont val="Arial Narrow"/>
        <family val="2"/>
      </rPr>
      <t>GB/T19001-2016/ISO9001/GB/T29490-2013/</t>
    </r>
    <r>
      <rPr>
        <sz val="10"/>
        <color theme="1"/>
        <rFont val="宋体"/>
        <family val="3"/>
        <charset val="134"/>
      </rPr>
      <t>安全生产标准化二级（</t>
    </r>
    <r>
      <rPr>
        <sz val="10"/>
        <color theme="1"/>
        <rFont val="Arial Narrow"/>
        <family val="2"/>
      </rPr>
      <t xml:space="preserve">AQB </t>
    </r>
    <r>
      <rPr>
        <sz val="10"/>
        <color theme="1"/>
        <rFont val="宋体"/>
        <family val="3"/>
        <charset val="134"/>
      </rPr>
      <t>Ⅱ</t>
    </r>
    <r>
      <rPr>
        <sz val="10"/>
        <color theme="1"/>
        <rFont val="Arial Narrow"/>
        <family val="2"/>
      </rPr>
      <t xml:space="preserve"> CSIC 2019010)</t>
    </r>
  </si>
  <si>
    <r>
      <rPr>
        <sz val="10"/>
        <color theme="1"/>
        <rFont val="宋体"/>
        <family val="3"/>
        <charset val="134"/>
      </rPr>
      <t>船舶与海洋技术</t>
    </r>
    <r>
      <rPr>
        <sz val="10"/>
        <color theme="1"/>
        <rFont val="Arial Narrow"/>
        <family val="2"/>
      </rPr>
      <t>-</t>
    </r>
    <r>
      <rPr>
        <sz val="10"/>
        <color theme="1"/>
        <rFont val="宋体"/>
        <family val="3"/>
        <charset val="134"/>
      </rPr>
      <t>船用集装箱系固装置安装、检验、维护、船用道路车辆系固装置</t>
    </r>
  </si>
  <si>
    <t>昆山市兴凯胜精密模具有限公司</t>
  </si>
  <si>
    <t>昆山惠众机电有限公司</t>
  </si>
  <si>
    <t>91320583771517518J</t>
  </si>
  <si>
    <t>ISO9001/IATF16949</t>
  </si>
  <si>
    <t>昆山瑞源智能装备有限公司</t>
  </si>
  <si>
    <t>913205837115025845</t>
  </si>
  <si>
    <t>客户名称：上海百雀羚、牧田</t>
  </si>
  <si>
    <t>ISO14001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</si>
  <si>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553208</t>
    </r>
    <r>
      <rPr>
        <sz val="10"/>
        <color theme="1"/>
        <rFont val="宋体"/>
        <family val="3"/>
        <charset val="134"/>
      </rPr>
      <t>号</t>
    </r>
  </si>
  <si>
    <t>昆山科森智能装备有限公司</t>
  </si>
  <si>
    <t>大同齿轮（昆山）有限公司</t>
  </si>
  <si>
    <t>91320583716848074Q</t>
  </si>
  <si>
    <t>中国机械通用零部件工业协会</t>
  </si>
  <si>
    <t>GB/T29490/ISO9001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</si>
  <si>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31551610</t>
    </r>
    <r>
      <rPr>
        <sz val="10"/>
        <color theme="1"/>
        <rFont val="宋体"/>
        <family val="3"/>
        <charset val="134"/>
      </rPr>
      <t>号</t>
    </r>
  </si>
  <si>
    <t>昆山允可精密工业技术有限公司</t>
  </si>
  <si>
    <t>91320583050218411W</t>
  </si>
  <si>
    <t>企业名称：上海交大、解放军总医院合同</t>
  </si>
  <si>
    <t>ISO12100/IATF16949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</si>
  <si>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20624171</t>
    </r>
    <r>
      <rPr>
        <sz val="10"/>
        <color theme="1"/>
        <rFont val="宋体"/>
        <family val="3"/>
        <charset val="134"/>
      </rPr>
      <t>号</t>
    </r>
  </si>
  <si>
    <t>江苏盛剑环境设备有限公司</t>
  </si>
  <si>
    <t>江苏岱洛医疗科技有限公司</t>
  </si>
  <si>
    <t>9132058359000617XE　</t>
  </si>
  <si>
    <t>江苏省机械行业协会压缩机分会</t>
  </si>
  <si>
    <t>EN ISO13485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</si>
  <si>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21587643</t>
    </r>
    <r>
      <rPr>
        <sz val="10"/>
        <color theme="1"/>
        <rFont val="宋体"/>
        <family val="3"/>
        <charset val="134"/>
      </rPr>
      <t>号、第</t>
    </r>
    <r>
      <rPr>
        <sz val="10"/>
        <color theme="1"/>
        <rFont val="Arial Narrow"/>
        <family val="2"/>
      </rPr>
      <t>199744164</t>
    </r>
    <r>
      <rPr>
        <sz val="10"/>
        <color theme="1"/>
        <rFont val="宋体"/>
        <family val="3"/>
        <charset val="134"/>
      </rPr>
      <t>号</t>
    </r>
  </si>
  <si>
    <t>昆山韦德智能装备科技有限公司</t>
  </si>
  <si>
    <t>庞贝捷涂料（昆山）有限公司</t>
  </si>
  <si>
    <t>91320583628480126D</t>
  </si>
  <si>
    <t>中国涂料工业协会</t>
  </si>
  <si>
    <t>91320500718679956E</t>
  </si>
  <si>
    <t>企业名称：中国电子系统工程第三、第四建设公司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</si>
  <si>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9847539</t>
    </r>
    <r>
      <rPr>
        <sz val="10"/>
        <color theme="1"/>
        <rFont val="宋体"/>
        <family val="3"/>
        <charset val="134"/>
      </rPr>
      <t>号</t>
    </r>
  </si>
  <si>
    <t xml:space="preserve">金顿仪器科技（昆山）有限公司 </t>
  </si>
  <si>
    <t>柏承科技（昆山）股份有限公司</t>
  </si>
  <si>
    <t>91320500722260015X</t>
  </si>
  <si>
    <t>企业名称：小米、美律合同</t>
  </si>
  <si>
    <t>IATF16949/ISO14001/ISO9001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</si>
  <si>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6491151</t>
    </r>
    <r>
      <rPr>
        <sz val="10"/>
        <color theme="1"/>
        <rFont val="宋体"/>
        <family val="3"/>
        <charset val="134"/>
      </rPr>
      <t>号</t>
    </r>
  </si>
  <si>
    <t>91320583MA1MGDT9X1</t>
  </si>
  <si>
    <t>企业名称：上海钧正网络科技有限公司-哈罗单车</t>
  </si>
  <si>
    <t>ISO9001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</si>
  <si>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15823331</t>
    </r>
    <r>
      <rPr>
        <sz val="10"/>
        <color theme="1"/>
        <rFont val="宋体"/>
        <family val="3"/>
        <charset val="134"/>
      </rPr>
      <t>号</t>
    </r>
  </si>
  <si>
    <t>昆山锐诚达电子有限公司</t>
  </si>
  <si>
    <t>易初特种电线电缆（昆山）有限公司</t>
  </si>
  <si>
    <t>913205835502692582</t>
  </si>
  <si>
    <t>美磊电子科技(昆山)有限公司</t>
  </si>
  <si>
    <t>昆山晔山金属制品有限公司</t>
  </si>
  <si>
    <t>91320583MA1MTHUH3Q</t>
  </si>
  <si>
    <r>
      <rPr>
        <sz val="10"/>
        <color theme="1"/>
        <rFont val="宋体"/>
        <family val="3"/>
        <charset val="134"/>
      </rPr>
      <t>企业名称：美国</t>
    </r>
    <r>
      <rPr>
        <sz val="10"/>
        <color theme="1"/>
        <rFont val="Arial Narrow"/>
        <family val="2"/>
      </rPr>
      <t>mastebuilt</t>
    </r>
    <r>
      <rPr>
        <sz val="10"/>
        <color theme="1"/>
        <rFont val="宋体"/>
        <family val="3"/>
        <charset val="134"/>
      </rPr>
      <t>公司</t>
    </r>
  </si>
  <si>
    <t>GB/T19001/ISO9001</t>
  </si>
  <si>
    <t>昆山永新玻璃制品有限公司</t>
  </si>
  <si>
    <t>苏州孚纳特电子新材料有限公司</t>
  </si>
  <si>
    <t>91320583588415644L</t>
  </si>
  <si>
    <t>中国稀土行业协会抛光材料分会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</si>
  <si>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11989195</t>
    </r>
    <r>
      <rPr>
        <sz val="10"/>
        <color theme="1"/>
        <rFont val="宋体"/>
        <family val="3"/>
        <charset val="134"/>
      </rPr>
      <t>号</t>
    </r>
  </si>
  <si>
    <t>昆山市力格自动化设备有限公司</t>
  </si>
  <si>
    <t>昆山爱光电子有限公司</t>
  </si>
  <si>
    <t>91320583750505497H</t>
  </si>
  <si>
    <t>中外合资（中方控股）</t>
  </si>
  <si>
    <r>
      <rPr>
        <sz val="10"/>
        <color theme="1"/>
        <rFont val="宋体"/>
        <family val="3"/>
        <charset val="134"/>
      </rPr>
      <t>企业名称：尼康、松下、夏普、</t>
    </r>
    <r>
      <rPr>
        <sz val="10"/>
        <color theme="1"/>
        <rFont val="Arial Narrow"/>
        <family val="2"/>
      </rPr>
      <t>TOTO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</si>
  <si>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9908076</t>
    </r>
    <r>
      <rPr>
        <sz val="10"/>
        <color theme="1"/>
        <rFont val="宋体"/>
        <family val="3"/>
        <charset val="134"/>
      </rPr>
      <t>号</t>
    </r>
  </si>
  <si>
    <t>江苏正通电子股份有限公司</t>
  </si>
  <si>
    <t>江苏日久光电股份有限公司</t>
  </si>
  <si>
    <t>91320500699394823B</t>
  </si>
  <si>
    <t>中国触控显示行业协会</t>
  </si>
  <si>
    <t>江苏火凤凰线缆系统技术股份有限公司</t>
  </si>
  <si>
    <t>昆山东岸海洋工程有限公司</t>
  </si>
  <si>
    <t>9132058378765420XL</t>
  </si>
  <si>
    <t>上海起重运输行业协会钢绳分会</t>
  </si>
  <si>
    <t>ISO45001/ISO14001</t>
  </si>
  <si>
    <r>
      <rPr>
        <sz val="10"/>
        <color theme="1"/>
        <rFont val="Arial Narrow"/>
        <family val="2"/>
      </rPr>
      <t>ISO8794/GB/T34198-2017</t>
    </r>
    <r>
      <rPr>
        <sz val="10"/>
        <color theme="1"/>
        <rFont val="宋体"/>
        <family val="3"/>
        <charset val="134"/>
      </rPr>
      <t>起重机用钢丝绳</t>
    </r>
  </si>
  <si>
    <t>苏州汉丰新材料股份有限公司</t>
  </si>
  <si>
    <t>913205007938006482</t>
  </si>
  <si>
    <r>
      <rPr>
        <sz val="10"/>
        <color theme="1"/>
        <rFont val="Arial Narrow"/>
        <family val="2"/>
      </rPr>
      <t>GB/T33797-2017</t>
    </r>
    <r>
      <rPr>
        <sz val="10"/>
        <color theme="1"/>
        <rFont val="宋体"/>
        <family val="3"/>
        <charset val="134"/>
      </rPr>
      <t>塑料在高固体堆肥条件下最终厌氧生物分解能力的测定</t>
    </r>
  </si>
  <si>
    <t>昆山锦林光电材料有限公司</t>
  </si>
  <si>
    <t>91320583MA1R78AK07</t>
  </si>
  <si>
    <t>上海市机器人行业协会</t>
  </si>
  <si>
    <t>GB/T19001/ISO9002</t>
  </si>
  <si>
    <t>浦项奥斯特姆（苏州）汽车配件有限公司</t>
  </si>
  <si>
    <t>913205836720084353</t>
  </si>
  <si>
    <t>苏州德迈科电气有限公司</t>
  </si>
  <si>
    <t>昆山炫生活信息技术股份有限公司</t>
  </si>
  <si>
    <t>91320583330884291G</t>
  </si>
  <si>
    <t>江苏省软件行业协会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</si>
  <si>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33995202</t>
    </r>
    <r>
      <rPr>
        <sz val="10"/>
        <color theme="1"/>
        <rFont val="宋体"/>
        <family val="3"/>
        <charset val="134"/>
      </rPr>
      <t>号</t>
    </r>
  </si>
  <si>
    <t>苏州科环环保科技有限公司</t>
  </si>
  <si>
    <t>913205836925831461</t>
  </si>
  <si>
    <t>江苏省环境保护产业协会</t>
  </si>
  <si>
    <t>GB/T19001-2016/ISO9001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</si>
  <si>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11216806</t>
    </r>
    <r>
      <rPr>
        <sz val="10"/>
        <color theme="1"/>
        <rFont val="宋体"/>
        <family val="3"/>
        <charset val="134"/>
      </rPr>
      <t>号</t>
    </r>
  </si>
  <si>
    <t>91320583MA1MQMDH2K</t>
  </si>
  <si>
    <t>上海照明电器行业协会</t>
  </si>
  <si>
    <t>913205833022984047</t>
  </si>
  <si>
    <t>浙江省健康产业联合会</t>
  </si>
  <si>
    <t>昆山威胜达环保设备有限公司</t>
  </si>
  <si>
    <t>昆山信昌电线电缆有限公司</t>
  </si>
  <si>
    <t>913205837910823636</t>
  </si>
  <si>
    <t>企业名称：苏州市光电产业商会、苏州市光电缆业商会</t>
  </si>
  <si>
    <t>GB/T19001-2016/ISO9001/IATF16949</t>
  </si>
  <si>
    <t>91320583060165886T</t>
  </si>
  <si>
    <t>企业名称：华勤通讯</t>
  </si>
  <si>
    <t>GB/T29490-2013</t>
  </si>
  <si>
    <t>迪亚姆展示设备（昆山）有限公司</t>
  </si>
  <si>
    <t>昆山华都精工精密机械股份有限公司</t>
  </si>
  <si>
    <t>91320583579530253X</t>
  </si>
  <si>
    <r>
      <rPr>
        <sz val="10"/>
        <color theme="1"/>
        <rFont val="Arial Narrow"/>
        <family val="2"/>
      </rPr>
      <t>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</si>
  <si>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t>苏州名牌产品证书：华都精工牌高精密六轴卧式镗铣</t>
  </si>
  <si>
    <t>台衡精密测控（昆山）股份有限公司</t>
  </si>
  <si>
    <t>泰德兴精密电子（昆山）有限公司</t>
  </si>
  <si>
    <t>91320583768282332A</t>
  </si>
  <si>
    <t>GB/T29490-2013/IATF16949</t>
  </si>
  <si>
    <t>江苏毅昌科技有限公司</t>
  </si>
  <si>
    <t>富港电子（昆山）有限公司</t>
  </si>
  <si>
    <t>91320583726539785E</t>
  </si>
  <si>
    <t>企业名称：仁宝电子</t>
  </si>
  <si>
    <t>ISO14064-1</t>
  </si>
  <si>
    <t>91320583302097290C</t>
  </si>
  <si>
    <t>中国电子学会洁净技术分会</t>
  </si>
  <si>
    <r>
      <rPr>
        <sz val="10"/>
        <color theme="1"/>
        <rFont val="Arial Narrow"/>
        <family val="2"/>
      </rPr>
      <t>ISO14001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</si>
  <si>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t>3</t>
  </si>
  <si>
    <t>9132058375509579XE</t>
  </si>
  <si>
    <t>企业名称：苏州市光电产业商会</t>
  </si>
  <si>
    <t>GB/T24001-2016/ISO14001:2015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</si>
  <si>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26362677</t>
    </r>
    <r>
      <rPr>
        <sz val="10"/>
        <color theme="1"/>
        <rFont val="宋体"/>
        <family val="3"/>
        <charset val="134"/>
      </rPr>
      <t>号</t>
    </r>
  </si>
  <si>
    <t>91320583682152422Q</t>
  </si>
  <si>
    <t>中电标协热管理行业工作委员会</t>
  </si>
  <si>
    <t>ISO14001/ISO9001</t>
  </si>
  <si>
    <t>宜闻斯控制台（昆山）有限公司</t>
  </si>
  <si>
    <t>昆山六二丰塑胶电子有限公司</t>
  </si>
  <si>
    <t>91320583716846079R</t>
  </si>
  <si>
    <t>企业名称：舒尔公司、仁宝集团</t>
  </si>
  <si>
    <t>GB/T29490/GB/T24001-2016/ISO14001</t>
  </si>
  <si>
    <t>昆山市烽禾升精密机械有限公司</t>
  </si>
  <si>
    <t>91320583688312239F</t>
  </si>
  <si>
    <t>企业名称：中石化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</si>
  <si>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10290899</t>
    </r>
    <r>
      <rPr>
        <sz val="10"/>
        <color theme="1"/>
        <rFont val="宋体"/>
        <family val="3"/>
        <charset val="134"/>
      </rPr>
      <t>号</t>
    </r>
  </si>
  <si>
    <t>昆山力泰翔机械设备有限公司</t>
  </si>
  <si>
    <t>昆山维肯恩电子科技有限公司</t>
  </si>
  <si>
    <t>91320583MA1MREYE5F</t>
  </si>
  <si>
    <t>江苏恒源精密机械制造有限公司</t>
  </si>
  <si>
    <t>昆山一鼎工业科技有限公司</t>
  </si>
  <si>
    <t>91320583050217187E</t>
  </si>
  <si>
    <t>江苏省模具行业协会</t>
  </si>
  <si>
    <t>GJB9001C-2017/GB/T19001-2016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</si>
  <si>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11747433</t>
    </r>
    <r>
      <rPr>
        <sz val="10"/>
        <color theme="1"/>
        <rFont val="宋体"/>
        <family val="3"/>
        <charset val="134"/>
      </rPr>
      <t>号</t>
    </r>
  </si>
  <si>
    <t>奇华光电（昆山）股份有限公司</t>
  </si>
  <si>
    <t>913205833463799948</t>
  </si>
  <si>
    <t>GB/T19001-2016/ISO9001:2015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</si>
  <si>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34504407</t>
    </r>
    <r>
      <rPr>
        <sz val="10"/>
        <color theme="1"/>
        <rFont val="宋体"/>
        <family val="3"/>
        <charset val="134"/>
      </rPr>
      <t>号</t>
    </r>
  </si>
  <si>
    <t>昆山力普电子橡胶有限公司</t>
  </si>
  <si>
    <t>昆山沪利微电有限公司</t>
  </si>
  <si>
    <t>91320583741326534D</t>
  </si>
  <si>
    <t>中国电子电路行业协会</t>
  </si>
  <si>
    <r>
      <rPr>
        <sz val="10"/>
        <color theme="1"/>
        <rFont val="Arial Narrow"/>
        <family val="2"/>
      </rPr>
      <t>GB/T29490-2013/IATF16949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2016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</si>
  <si>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32175411</t>
    </r>
    <r>
      <rPr>
        <sz val="10"/>
        <color theme="1"/>
        <rFont val="宋体"/>
        <family val="3"/>
        <charset val="134"/>
      </rPr>
      <t>号</t>
    </r>
  </si>
  <si>
    <t>华天科技（昆山）电子有限公司</t>
  </si>
  <si>
    <t>913205836754951362</t>
  </si>
  <si>
    <t>江苏省半导体行业协会</t>
  </si>
  <si>
    <r>
      <rPr>
        <sz val="10"/>
        <color theme="1"/>
        <rFont val="Arial Narrow"/>
        <family val="2"/>
      </rPr>
      <t>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2015/IATF16949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2016</t>
    </r>
  </si>
  <si>
    <r>
      <rPr>
        <sz val="10"/>
        <color theme="1"/>
        <rFont val="宋体"/>
        <family val="3"/>
        <charset val="134"/>
      </rPr>
      <t>半导体芯片产品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第四部分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芯片使用者和供应商要求、晶圆级芯片尺寸封装（</t>
    </r>
    <r>
      <rPr>
        <sz val="10"/>
        <color theme="1"/>
        <rFont val="Arial Narrow"/>
        <family val="2"/>
      </rPr>
      <t>WLCSP)</t>
    </r>
    <r>
      <rPr>
        <sz val="10"/>
        <color theme="1"/>
        <rFont val="宋体"/>
        <family val="3"/>
        <charset val="134"/>
      </rPr>
      <t>系列型谱、晶圆级芯片尺寸封装（</t>
    </r>
    <r>
      <rPr>
        <sz val="10"/>
        <color theme="1"/>
        <rFont val="Arial Narrow"/>
        <family val="2"/>
      </rPr>
      <t>WLCSP</t>
    </r>
    <r>
      <rPr>
        <sz val="10"/>
        <color theme="1"/>
        <rFont val="宋体"/>
        <family val="3"/>
        <charset val="134"/>
      </rPr>
      <t>）外型尺寸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</si>
  <si>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19843317</t>
    </r>
    <r>
      <rPr>
        <sz val="10"/>
        <color theme="1"/>
        <rFont val="宋体"/>
        <family val="3"/>
        <charset val="134"/>
      </rPr>
      <t>号</t>
    </r>
  </si>
  <si>
    <t>江苏创通电子股份有限公司</t>
  </si>
  <si>
    <t>913205835511561243</t>
  </si>
  <si>
    <t>企业名称：华为、海康威视</t>
  </si>
  <si>
    <t>GB/T19001-2016/ISO9001:2015/GB/T29490-2013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</si>
  <si>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18036577</t>
    </r>
    <r>
      <rPr>
        <sz val="10"/>
        <color theme="1"/>
        <rFont val="宋体"/>
        <family val="3"/>
        <charset val="134"/>
      </rPr>
      <t>号</t>
    </r>
  </si>
  <si>
    <t>昆山奥马热工科技有限公司</t>
  </si>
  <si>
    <t>昆山广兴电子有限公司</t>
  </si>
  <si>
    <t>91320583722264921R</t>
  </si>
  <si>
    <t>中国电子元件行业协会</t>
  </si>
  <si>
    <t>贝碧欧美术颜料（昆山）有限公司</t>
  </si>
  <si>
    <t>913205837395813253</t>
  </si>
  <si>
    <t>中国文教体育协会美术用品专业委员会</t>
  </si>
  <si>
    <r>
      <rPr>
        <sz val="10"/>
        <color theme="1"/>
        <rFont val="Arial Narrow"/>
        <family val="2"/>
      </rPr>
      <t>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2015/ISO14001:2015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</si>
  <si>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3628822</t>
    </r>
    <r>
      <rPr>
        <sz val="10"/>
        <color theme="1"/>
        <rFont val="宋体"/>
        <family val="3"/>
        <charset val="134"/>
      </rPr>
      <t>号</t>
    </r>
  </si>
  <si>
    <t>昆山捷凌电子科技有限公司</t>
  </si>
  <si>
    <t>盛旺汽车零部件（昆山）有限公司</t>
  </si>
  <si>
    <t>91320583762825930P</t>
  </si>
  <si>
    <t>中国汽车工业协会车轮委员会</t>
  </si>
  <si>
    <t>IATF16949:2016</t>
  </si>
  <si>
    <t>昆山市大昌机械制造有限公司</t>
  </si>
  <si>
    <t>江苏金发科技新材料有限公司</t>
  </si>
  <si>
    <t>91320583565332985D</t>
  </si>
  <si>
    <t>江苏省新材料协会</t>
  </si>
  <si>
    <t>塑料聚苯乙烯再生改性专用料、吹塑薄膜用改性聚酯类生物降解塑料</t>
  </si>
  <si>
    <t>江苏名牌产品证书 金发牌高耐热抗老化汽车发动机舱尼龙新材料</t>
  </si>
  <si>
    <t>昆山运城塑业有限公司</t>
  </si>
  <si>
    <t>91320583553848511L</t>
  </si>
  <si>
    <t>企业名称：双汇</t>
  </si>
  <si>
    <t>隆扬电子(昆山)有限公司</t>
  </si>
  <si>
    <t>昆山龙腾光电股份有限公司</t>
  </si>
  <si>
    <t>913205837178569220</t>
  </si>
  <si>
    <t>中国光学光电子行业协会液晶分会</t>
  </si>
  <si>
    <r>
      <rPr>
        <sz val="10"/>
        <color theme="1"/>
        <rFont val="Arial Narrow"/>
        <family val="2"/>
      </rPr>
      <t>GB/T19001-2016/ISO9001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</si>
  <si>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5056396</t>
    </r>
    <r>
      <rPr>
        <sz val="10"/>
        <color theme="1"/>
        <rFont val="宋体"/>
        <family val="3"/>
        <charset val="134"/>
      </rPr>
      <t>号</t>
    </r>
  </si>
  <si>
    <t>91320583MA1W97B30C</t>
  </si>
  <si>
    <t>企业名称：昆山科森科技股份有限公司</t>
  </si>
  <si>
    <t>9132058369918027XH</t>
  </si>
  <si>
    <r>
      <rPr>
        <sz val="10"/>
        <color theme="1"/>
        <rFont val="宋体"/>
        <family val="3"/>
        <charset val="134"/>
      </rPr>
      <t>企业名称：</t>
    </r>
    <r>
      <rPr>
        <sz val="10"/>
        <color theme="1"/>
        <rFont val="Arial Narrow"/>
        <family val="2"/>
      </rPr>
      <t>Thermold Tech,Limited</t>
    </r>
  </si>
  <si>
    <t>91320583MA1MJ5T27B</t>
  </si>
  <si>
    <t>企业名称：东风（武汉）电驱动系统有限公司、蔚然（南京）动力科技</t>
  </si>
  <si>
    <t>91320583MA1MGBX9XK</t>
  </si>
  <si>
    <t>中华环保联合会</t>
  </si>
  <si>
    <t>GB/T19001-2016 IDTISO9001:2015</t>
  </si>
  <si>
    <t>91320583776878718A</t>
  </si>
  <si>
    <t>江苏省橡胶工业协会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</si>
  <si>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34582254</t>
    </r>
    <r>
      <rPr>
        <sz val="10"/>
        <color theme="1"/>
        <rFont val="宋体"/>
        <family val="3"/>
        <charset val="134"/>
      </rPr>
      <t>号</t>
    </r>
  </si>
  <si>
    <t>昆山市柳鑫电子有限公司</t>
  </si>
  <si>
    <t>913205837876544294</t>
  </si>
  <si>
    <t>昆山市华奎机械电子有限公司</t>
  </si>
  <si>
    <t>昆山科信成电子有限公司</t>
  </si>
  <si>
    <t>91320583673035283E</t>
  </si>
  <si>
    <t>江苏省通信行业协会</t>
  </si>
  <si>
    <r>
      <rPr>
        <sz val="10"/>
        <color theme="1"/>
        <rFont val="Arial Narrow"/>
        <family val="2"/>
      </rPr>
      <t>IATF16949:2016/ISO9001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</si>
  <si>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12471504</t>
    </r>
    <r>
      <rPr>
        <sz val="10"/>
        <color theme="1"/>
        <rFont val="宋体"/>
        <family val="3"/>
        <charset val="134"/>
      </rPr>
      <t>号</t>
    </r>
  </si>
  <si>
    <t>昆山大阳机电设备制造有限公司</t>
  </si>
  <si>
    <t>913205836744406510</t>
  </si>
  <si>
    <t>企业名称：惠灵顿、绿邦膜</t>
  </si>
  <si>
    <t>ISO9001:2008</t>
  </si>
  <si>
    <t>91320583772450319A</t>
  </si>
  <si>
    <t>企业名称：艾博生物医药</t>
  </si>
  <si>
    <r>
      <rPr>
        <sz val="10"/>
        <color theme="1"/>
        <rFont val="宋体"/>
        <family val="3"/>
        <charset val="134"/>
      </rPr>
      <t>国家级商标注册证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11411763</t>
    </r>
    <r>
      <rPr>
        <sz val="10"/>
        <color theme="1"/>
        <rFont val="宋体"/>
        <family val="3"/>
        <charset val="134"/>
      </rPr>
      <t>号</t>
    </r>
  </si>
  <si>
    <t>91320583748700672U</t>
  </si>
  <si>
    <t>企业名称：仁宝</t>
  </si>
  <si>
    <t>昆山久庆新材料科技有限公司</t>
  </si>
  <si>
    <t>91320583793801720B</t>
  </si>
  <si>
    <t>企业名称：歌尔股份</t>
  </si>
  <si>
    <r>
      <rPr>
        <sz val="10"/>
        <color theme="1"/>
        <rFont val="Arial Narrow"/>
        <family val="2"/>
      </rPr>
      <t>GB/T24001-2016/ISO14001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</si>
  <si>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t>91320583561803946G</t>
  </si>
  <si>
    <t>企业名称：岳阳东方雨虹防水技术有限责任公司</t>
  </si>
  <si>
    <t>昆山奥德鲁自动化技术有限公司</t>
  </si>
  <si>
    <t>91320583588407433U</t>
  </si>
  <si>
    <t>中国轴承工业协会</t>
  </si>
  <si>
    <r>
      <rPr>
        <sz val="10"/>
        <color theme="1"/>
        <rFont val="Arial Narrow"/>
        <family val="2"/>
      </rPr>
      <t>GB/T19001-2016idtISO9001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</si>
  <si>
    <t>昆山新浦瑞金属材料有限公司</t>
  </si>
  <si>
    <t>91320583668366213A</t>
  </si>
  <si>
    <t>中国机械通用零部件工业协会齿轮与电驱动分会</t>
  </si>
  <si>
    <r>
      <rPr>
        <sz val="10"/>
        <color theme="1"/>
        <rFont val="宋体"/>
        <family val="3"/>
        <charset val="134"/>
      </rPr>
      <t>商标注册证：</t>
    </r>
    <r>
      <rPr>
        <sz val="10"/>
        <color theme="1"/>
        <rFont val="Arial Narrow"/>
        <family val="2"/>
      </rPr>
      <t>7573239</t>
    </r>
  </si>
  <si>
    <t>苏州世名科技股份有限公司</t>
  </si>
  <si>
    <t>91320500733331093T　</t>
  </si>
  <si>
    <t>ISO9001:2015 CNQMS026409</t>
  </si>
  <si>
    <t>中华人民共和国国家标准（调色系统用色浆）/中华人民共和国纺织行业标准（粘胶纤维原液着色用水性色浆）</t>
  </si>
  <si>
    <t>商标注册证：36626086</t>
  </si>
  <si>
    <t>江苏森源电气股份有限公司</t>
  </si>
  <si>
    <t>91320500762826642X</t>
  </si>
  <si>
    <t>中国电器工业协会</t>
  </si>
  <si>
    <t>知识产权管理体系认证证书：165IP170287R1M/质量管理体系认证证书</t>
  </si>
  <si>
    <t>中华人民共和国能源行业标准（封闭开关和控制设备）</t>
  </si>
  <si>
    <t>91320583716844487W</t>
  </si>
  <si>
    <t>IATF16949:2016/ISO14001:2007</t>
  </si>
  <si>
    <t>91320500711502058T</t>
  </si>
  <si>
    <t>中国衡器协会</t>
  </si>
  <si>
    <t>ISO 13485:2016</t>
  </si>
  <si>
    <t>商标注册证：5687098</t>
  </si>
  <si>
    <t>91320583746202215D</t>
  </si>
  <si>
    <t>客户：昆山景致电子、英华达（上海）科技有限公司</t>
  </si>
  <si>
    <t>知识产权管理体系认证证书：18117IP2099ROL</t>
  </si>
  <si>
    <t>苏州市级商标</t>
  </si>
  <si>
    <r>
      <rPr>
        <sz val="10"/>
        <color theme="1"/>
        <rFont val="宋体"/>
        <family val="3"/>
        <charset val="134"/>
      </rPr>
      <t>苏州名牌产品证书（</t>
    </r>
    <r>
      <rPr>
        <sz val="10"/>
        <color theme="1"/>
        <rFont val="Arial Narrow"/>
        <family val="2"/>
      </rPr>
      <t>2018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 Narrow"/>
        <family val="2"/>
      </rPr>
      <t>141</t>
    </r>
    <r>
      <rPr>
        <sz val="10"/>
        <color theme="1"/>
        <rFont val="宋体"/>
        <family val="3"/>
        <charset val="134"/>
      </rPr>
      <t>号）</t>
    </r>
  </si>
  <si>
    <t>913205005652962088</t>
  </si>
  <si>
    <t>客户：深圳比亚迪供应链管理有限公司</t>
  </si>
  <si>
    <t>苏州名牌产品证书</t>
  </si>
  <si>
    <t>91320583718672527C</t>
  </si>
  <si>
    <t>客户：泰科电子科技（昆山）有限公司</t>
  </si>
  <si>
    <t>ISO9001:2008/环境管理体系认证证书</t>
  </si>
  <si>
    <r>
      <rPr>
        <sz val="10"/>
        <color theme="1"/>
        <rFont val="宋体"/>
        <family val="3"/>
        <charset val="134"/>
      </rPr>
      <t>商标注册证：</t>
    </r>
    <r>
      <rPr>
        <sz val="10"/>
        <color theme="1"/>
        <rFont val="Arial Narrow"/>
        <family val="2"/>
      </rPr>
      <t>7882960</t>
    </r>
  </si>
  <si>
    <t>91320583685333093U</t>
  </si>
  <si>
    <t>客户：郑州宇通客车股份有限公司、长安马自达汽车有限公司</t>
  </si>
  <si>
    <t>91320583554671885Y</t>
  </si>
  <si>
    <t>江苏省新材料产业协会</t>
  </si>
  <si>
    <r>
      <rPr>
        <sz val="10"/>
        <color theme="1"/>
        <rFont val="宋体"/>
        <family val="3"/>
        <charset val="134"/>
      </rPr>
      <t>知识产权管理体系认证证书，编号：</t>
    </r>
    <r>
      <rPr>
        <sz val="10"/>
        <color theme="1"/>
        <rFont val="Arial Narrow"/>
        <family val="2"/>
      </rPr>
      <t>181161P0479R0S</t>
    </r>
  </si>
  <si>
    <t>商标注册证：10942258</t>
  </si>
  <si>
    <t>91320583078248938X</t>
  </si>
  <si>
    <t>合资</t>
  </si>
  <si>
    <t>91320583MA1MCUE13A</t>
  </si>
  <si>
    <t>91320583MA1NCARP9R</t>
  </si>
  <si>
    <t>91320583750507054U</t>
  </si>
  <si>
    <t>91320583748700867M</t>
  </si>
  <si>
    <t>江苏省塑料加工工业协会</t>
  </si>
  <si>
    <r>
      <rPr>
        <sz val="10"/>
        <color theme="1"/>
        <rFont val="宋体"/>
        <family val="3"/>
        <charset val="134"/>
      </rPr>
      <t>管理体系认证证书，</t>
    </r>
    <r>
      <rPr>
        <sz val="10"/>
        <color theme="1"/>
        <rFont val="Arial Narrow"/>
        <family val="2"/>
      </rPr>
      <t>ISO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9001/IATF16949:2016/IECQ</t>
    </r>
    <r>
      <rPr>
        <sz val="10"/>
        <color theme="1"/>
        <rFont val="宋体"/>
        <family val="3"/>
        <charset val="134"/>
      </rPr>
      <t>符合性证书</t>
    </r>
  </si>
  <si>
    <t>913205836617637345</t>
  </si>
  <si>
    <t>ISO:9001/IATF 16949:2016</t>
  </si>
  <si>
    <t>913205832512394388</t>
  </si>
  <si>
    <t>中国林产工业协会</t>
  </si>
  <si>
    <r>
      <rPr>
        <sz val="10"/>
        <color theme="1"/>
        <rFont val="宋体"/>
        <family val="3"/>
        <charset val="134"/>
      </rPr>
      <t>质量管理体系认证证书</t>
    </r>
    <r>
      <rPr>
        <sz val="10"/>
        <color theme="1"/>
        <rFont val="Arial Narrow"/>
        <family val="2"/>
      </rPr>
      <t>ISO2015</t>
    </r>
  </si>
  <si>
    <t>91320583MA1NY2HGXL</t>
  </si>
  <si>
    <t>客户：天津三星电子有限公司</t>
  </si>
  <si>
    <r>
      <rPr>
        <sz val="10"/>
        <color theme="1"/>
        <rFont val="宋体"/>
        <family val="3"/>
        <charset val="134"/>
      </rPr>
      <t>质量管理体系认证证书</t>
    </r>
    <r>
      <rPr>
        <sz val="10"/>
        <color theme="1"/>
        <rFont val="Arial Narrow"/>
        <family val="2"/>
      </rPr>
      <t>ISO2015/</t>
    </r>
    <r>
      <rPr>
        <sz val="10"/>
        <color theme="1"/>
        <rFont val="宋体"/>
        <family val="3"/>
        <charset val="134"/>
      </rPr>
      <t>环境管理体系认证证书</t>
    </r>
  </si>
  <si>
    <t>91320583608278844R</t>
  </si>
  <si>
    <t>客户：美的集团</t>
  </si>
  <si>
    <r>
      <rPr>
        <sz val="10"/>
        <color theme="1"/>
        <rFont val="宋体"/>
        <family val="3"/>
        <charset val="134"/>
      </rPr>
      <t>万泰认证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证书号：</t>
    </r>
    <r>
      <rPr>
        <sz val="10"/>
        <color theme="1"/>
        <rFont val="Arial Narrow"/>
        <family val="2"/>
      </rPr>
      <t>15/17En6973R10</t>
    </r>
  </si>
  <si>
    <t>91320500754603836L</t>
  </si>
  <si>
    <r>
      <rPr>
        <sz val="10"/>
        <color theme="1"/>
        <rFont val="宋体"/>
        <family val="3"/>
        <charset val="134"/>
      </rPr>
      <t>知识产权管理体系证书</t>
    </r>
    <r>
      <rPr>
        <sz val="10"/>
        <color theme="1"/>
        <rFont val="Arial Narrow"/>
        <family val="2"/>
      </rPr>
      <t>/ISO9001:2015</t>
    </r>
    <r>
      <rPr>
        <sz val="10"/>
        <color theme="1"/>
        <rFont val="宋体"/>
        <family val="3"/>
        <charset val="134"/>
      </rPr>
      <t>编号：</t>
    </r>
    <r>
      <rPr>
        <sz val="10"/>
        <color theme="1"/>
        <rFont val="Arial Narrow"/>
        <family val="2"/>
      </rPr>
      <t>CI/138451Q/</t>
    </r>
    <r>
      <rPr>
        <sz val="10"/>
        <color theme="1"/>
        <rFont val="宋体"/>
        <family val="3"/>
        <charset val="134"/>
      </rPr>
      <t>环境管理体系认证证书</t>
    </r>
  </si>
  <si>
    <t>91320583595569190N</t>
  </si>
  <si>
    <t>安全标准化证书</t>
  </si>
  <si>
    <t>商标注册证：10919564</t>
  </si>
  <si>
    <t xml:space="preserve"> 91320583558030161U</t>
  </si>
  <si>
    <r>
      <rPr>
        <sz val="10"/>
        <color theme="1"/>
        <rFont val="宋体"/>
        <family val="3"/>
        <charset val="134"/>
      </rPr>
      <t>质量管理体系认证证书</t>
    </r>
    <r>
      <rPr>
        <sz val="10"/>
        <color theme="1"/>
        <rFont val="Arial Narrow"/>
        <family val="2"/>
      </rPr>
      <t>,ISO9001:2015/</t>
    </r>
    <r>
      <rPr>
        <sz val="10"/>
        <color theme="1"/>
        <rFont val="宋体"/>
        <family val="3"/>
        <charset val="134"/>
      </rPr>
      <t>江苏省企业研发管理体系贯标</t>
    </r>
  </si>
  <si>
    <t>商标注册证：10857736</t>
  </si>
  <si>
    <t>913205837796739106</t>
  </si>
  <si>
    <r>
      <rPr>
        <sz val="10"/>
        <color theme="1"/>
        <rFont val="宋体"/>
        <family val="3"/>
        <charset val="134"/>
      </rPr>
      <t>质量管理体系认证证书</t>
    </r>
    <r>
      <rPr>
        <sz val="10"/>
        <color theme="1"/>
        <rFont val="Arial Narrow"/>
        <family val="2"/>
      </rPr>
      <t xml:space="preserve"> ISO9001:2015 </t>
    </r>
    <r>
      <rPr>
        <sz val="10"/>
        <color theme="1"/>
        <rFont val="宋体"/>
        <family val="3"/>
        <charset val="134"/>
      </rPr>
      <t>编号：</t>
    </r>
    <r>
      <rPr>
        <sz val="10"/>
        <color theme="1"/>
        <rFont val="Arial Narrow"/>
        <family val="2"/>
      </rPr>
      <t>130623</t>
    </r>
  </si>
  <si>
    <t>91320583746819741A</t>
  </si>
  <si>
    <t>ARES/CN/1906090Q</t>
  </si>
  <si>
    <t>91320583550266014G</t>
  </si>
  <si>
    <t>客户：双鸿电子科技工业（昆山）有限公司/苏州泰硕电子有限公司</t>
  </si>
  <si>
    <t>昆山市诚泰电气股份有限公司</t>
  </si>
  <si>
    <t>91320500749413130R</t>
  </si>
  <si>
    <t>广东省照明电器协会</t>
  </si>
  <si>
    <r>
      <rPr>
        <sz val="10"/>
        <color theme="1"/>
        <rFont val="Arial Narrow"/>
        <family val="2"/>
      </rPr>
      <t xml:space="preserve">ISO 9001:2015 </t>
    </r>
    <r>
      <rPr>
        <sz val="10"/>
        <color theme="1"/>
        <rFont val="宋体"/>
        <family val="3"/>
        <charset val="134"/>
      </rPr>
      <t>证书编号：</t>
    </r>
    <r>
      <rPr>
        <sz val="10"/>
        <color theme="1"/>
        <rFont val="Arial Narrow"/>
        <family val="2"/>
      </rPr>
      <t>91320500749413130R</t>
    </r>
  </si>
  <si>
    <t>商标注册证：10348912</t>
  </si>
  <si>
    <t>昆山宏泽电子有限公司</t>
  </si>
  <si>
    <t>91320583784979148T</t>
  </si>
  <si>
    <r>
      <rPr>
        <sz val="10"/>
        <color theme="1"/>
        <rFont val="宋体"/>
        <family val="3"/>
        <charset val="134"/>
      </rPr>
      <t>企业名称：联宝</t>
    </r>
    <r>
      <rPr>
        <sz val="10"/>
        <color theme="1"/>
        <rFont val="Arial Narrow"/>
        <family val="2"/>
      </rPr>
      <t>(</t>
    </r>
    <r>
      <rPr>
        <sz val="10"/>
        <color theme="1"/>
        <rFont val="宋体"/>
        <family val="3"/>
        <charset val="134"/>
      </rPr>
      <t>合肥</t>
    </r>
    <r>
      <rPr>
        <sz val="10"/>
        <color theme="1"/>
        <rFont val="Arial Narrow"/>
        <family val="2"/>
      </rPr>
      <t>)</t>
    </r>
    <r>
      <rPr>
        <sz val="10"/>
        <color theme="1"/>
        <rFont val="宋体"/>
        <family val="3"/>
        <charset val="134"/>
      </rPr>
      <t>电子科技有限公司</t>
    </r>
  </si>
  <si>
    <r>
      <rPr>
        <sz val="10"/>
        <color theme="1"/>
        <rFont val="宋体"/>
        <family val="3"/>
        <charset val="134"/>
      </rPr>
      <t>质量管理体系认证证书，编号：</t>
    </r>
    <r>
      <rPr>
        <sz val="10"/>
        <color theme="1"/>
        <rFont val="Arial Narrow"/>
        <family val="2"/>
      </rPr>
      <t>00118Q38589R2M/3200/</t>
    </r>
    <r>
      <rPr>
        <sz val="10"/>
        <color theme="1"/>
        <rFont val="宋体"/>
        <family val="3"/>
        <charset val="134"/>
      </rPr>
      <t>职业健康安全管理体系认证证书</t>
    </r>
  </si>
  <si>
    <t>913205830676315871</t>
  </si>
  <si>
    <t>客户：采埃孚汽车技术（张家港）有限公司、京西重工（上海）有限公司</t>
  </si>
  <si>
    <r>
      <rPr>
        <sz val="10"/>
        <color theme="1"/>
        <rFont val="宋体"/>
        <family val="3"/>
        <charset val="134"/>
      </rPr>
      <t>安全生产化标准化证书：苏</t>
    </r>
    <r>
      <rPr>
        <sz val="10"/>
        <color theme="1"/>
        <rFont val="Arial Narrow"/>
        <family val="2"/>
      </rPr>
      <t>AQBJX</t>
    </r>
    <r>
      <rPr>
        <sz val="10"/>
        <color theme="1"/>
        <rFont val="宋体"/>
        <family val="3"/>
        <charset val="134"/>
      </rPr>
      <t>Ⅱ</t>
    </r>
    <r>
      <rPr>
        <sz val="10"/>
        <color theme="1"/>
        <rFont val="Arial Narrow"/>
        <family val="2"/>
      </rPr>
      <t>201801580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IATF16949:2016</t>
    </r>
  </si>
  <si>
    <t>91320583588461202D</t>
  </si>
  <si>
    <t>客户：颇尔（中国）有限公司、3M中国有限公司</t>
  </si>
  <si>
    <r>
      <rPr>
        <sz val="10"/>
        <color theme="1"/>
        <rFont val="宋体"/>
        <family val="3"/>
        <charset val="134"/>
      </rPr>
      <t>质量管理体系认证证书，</t>
    </r>
    <r>
      <rPr>
        <sz val="10"/>
        <color theme="1"/>
        <rFont val="Arial Narrow"/>
        <family val="2"/>
      </rPr>
      <t>ISO 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  <r>
      <rPr>
        <sz val="10"/>
        <color theme="1"/>
        <rFont val="宋体"/>
        <family val="3"/>
        <charset val="134"/>
      </rPr>
      <t>、环境管理体系认证证书、职业健康安全管理体系认证证书、知识产权管理体系认证证书</t>
    </r>
  </si>
  <si>
    <t>苏州名牌产品证书 编号：2018第160号</t>
  </si>
  <si>
    <t>9132058368112282XM</t>
  </si>
  <si>
    <r>
      <rPr>
        <sz val="10"/>
        <color theme="1"/>
        <rFont val="宋体"/>
        <family val="3"/>
        <charset val="134"/>
      </rPr>
      <t>质量管理体系认证证书</t>
    </r>
    <r>
      <rPr>
        <sz val="10"/>
        <color theme="1"/>
        <rFont val="Arial Narrow"/>
        <family val="2"/>
      </rPr>
      <t xml:space="preserve"> ISO9001 2008 </t>
    </r>
    <r>
      <rPr>
        <sz val="10"/>
        <color theme="1"/>
        <rFont val="宋体"/>
        <family val="3"/>
        <charset val="134"/>
      </rPr>
      <t>、环境管理体系认证证书、知识产权管理体系认证证书：</t>
    </r>
    <r>
      <rPr>
        <sz val="10"/>
        <color theme="1"/>
        <rFont val="Arial Narrow"/>
        <family val="2"/>
      </rPr>
      <t>181191P3122ROM</t>
    </r>
  </si>
  <si>
    <t>商标注册证第7909100、7909099</t>
  </si>
  <si>
    <t>91320583727380040R</t>
  </si>
  <si>
    <t>客户：深圳富桂精密工业有限公司</t>
  </si>
  <si>
    <r>
      <rPr>
        <sz val="10"/>
        <color theme="1"/>
        <rFont val="Arial Narrow"/>
        <family val="2"/>
      </rPr>
      <t>IATF 16949:2016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IECQ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 45001:2018</t>
    </r>
  </si>
  <si>
    <t>91320583703686280F</t>
  </si>
  <si>
    <t>客户：达丰（上海）电脑有限公司、达功（上海）电脑有限公司</t>
  </si>
  <si>
    <r>
      <rPr>
        <sz val="10"/>
        <color theme="1"/>
        <rFont val="Arial Narrow"/>
        <family val="2"/>
      </rPr>
      <t xml:space="preserve">ISO9001:2015 </t>
    </r>
    <r>
      <rPr>
        <sz val="10"/>
        <color theme="1"/>
        <rFont val="宋体"/>
        <family val="3"/>
        <charset val="134"/>
      </rPr>
      <t>编号：</t>
    </r>
    <r>
      <rPr>
        <sz val="10"/>
        <color theme="1"/>
        <rFont val="Arial Narrow"/>
        <family val="2"/>
      </rPr>
      <t>02909/0</t>
    </r>
    <r>
      <rPr>
        <sz val="10"/>
        <color theme="1"/>
        <rFont val="宋体"/>
        <family val="3"/>
        <charset val="134"/>
      </rPr>
      <t>、安全生产标准化证书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编号：苏</t>
    </r>
    <r>
      <rPr>
        <sz val="10"/>
        <color theme="1"/>
        <rFont val="Arial Narrow"/>
        <family val="2"/>
      </rPr>
      <t>AQB320583QG</t>
    </r>
    <r>
      <rPr>
        <sz val="10"/>
        <color theme="1"/>
        <rFont val="宋体"/>
        <family val="3"/>
        <charset val="134"/>
      </rPr>
      <t>Ⅲ</t>
    </r>
    <r>
      <rPr>
        <sz val="10"/>
        <color theme="1"/>
        <rFont val="Arial Narrow"/>
        <family val="2"/>
      </rPr>
      <t>201600567</t>
    </r>
  </si>
  <si>
    <t xml:space="preserve">9132058355377214X1 </t>
  </si>
  <si>
    <t>省内第十</t>
  </si>
  <si>
    <t>客户：合肥宝龙达信息技术有限公司、鸿海精密工业股份有限公司</t>
  </si>
  <si>
    <r>
      <rPr>
        <sz val="10"/>
        <color theme="1"/>
        <rFont val="宋体"/>
        <family val="3"/>
        <charset val="134"/>
      </rPr>
      <t>管理体系认证证书：</t>
    </r>
    <r>
      <rPr>
        <sz val="10"/>
        <color theme="1"/>
        <rFont val="Arial Narrow"/>
        <family val="2"/>
      </rPr>
      <t xml:space="preserve">ISO9001:2015 </t>
    </r>
    <r>
      <rPr>
        <sz val="10"/>
        <color theme="1"/>
        <rFont val="宋体"/>
        <family val="3"/>
        <charset val="134"/>
      </rPr>
      <t>批准号</t>
    </r>
    <r>
      <rPr>
        <sz val="10"/>
        <color theme="1"/>
        <rFont val="Arial Narrow"/>
        <family val="2"/>
      </rPr>
      <t>CNCA-R-2003-117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IECQ</t>
    </r>
    <r>
      <rPr>
        <sz val="10"/>
        <color theme="1"/>
        <rFont val="宋体"/>
        <family val="3"/>
        <charset val="134"/>
      </rPr>
      <t>符合性证书、</t>
    </r>
    <r>
      <rPr>
        <sz val="10"/>
        <color theme="1"/>
        <rFont val="Arial Narrow"/>
        <family val="2"/>
      </rPr>
      <t>IATF 16949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2016</t>
    </r>
  </si>
  <si>
    <t>巨立电梯股份有限公司</t>
  </si>
  <si>
    <t>913205837265399883</t>
  </si>
  <si>
    <t>客户：合肥宝龙达信息技术有限公司</t>
  </si>
  <si>
    <r>
      <rPr>
        <sz val="10"/>
        <color theme="1"/>
        <rFont val="Arial Narrow"/>
        <family val="2"/>
      </rPr>
      <t>IATF 16949:2016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 9001:2015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 14001</t>
    </r>
  </si>
  <si>
    <t>商标注册证：7751582号</t>
  </si>
  <si>
    <t>91320583079864898N</t>
  </si>
  <si>
    <t>中国工业金属切削刀具技术协会</t>
  </si>
  <si>
    <t>安全生产标准化证书：苏AQB320583XW2917000998</t>
  </si>
  <si>
    <t>商标注册证：30026931</t>
  </si>
  <si>
    <t>91320583MA1MW6ME4N</t>
  </si>
  <si>
    <t>中国食品添加剂和配料协会</t>
  </si>
  <si>
    <r>
      <rPr>
        <sz val="10"/>
        <color theme="1"/>
        <rFont val="宋体"/>
        <family val="3"/>
        <charset val="134"/>
      </rPr>
      <t>万泰认证</t>
    </r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ISO9001:2015</t>
    </r>
  </si>
  <si>
    <t>91320583MA1NMLFQ5K</t>
  </si>
  <si>
    <t>广东省电子学会</t>
  </si>
  <si>
    <r>
      <rPr>
        <sz val="10"/>
        <color theme="1"/>
        <rFont val="宋体"/>
        <family val="3"/>
        <charset val="134"/>
      </rPr>
      <t>质量管理体系认证</t>
    </r>
    <r>
      <rPr>
        <sz val="10"/>
        <color theme="1"/>
        <rFont val="Arial Narrow"/>
        <family val="2"/>
      </rPr>
      <t xml:space="preserve"> ISO9001:2015</t>
    </r>
    <r>
      <rPr>
        <sz val="10"/>
        <color theme="1"/>
        <rFont val="宋体"/>
        <family val="3"/>
        <charset val="134"/>
      </rPr>
      <t>、环境管理体系认证证书</t>
    </r>
    <r>
      <rPr>
        <sz val="10"/>
        <color theme="1"/>
        <rFont val="Arial Narrow"/>
        <family val="2"/>
      </rPr>
      <t xml:space="preserve"> ISO14001:2015</t>
    </r>
  </si>
  <si>
    <t>91320500793800365R</t>
  </si>
  <si>
    <t>客户：瑞安汽车零部件有限公司、广州瑞立科密汽车股份有限公司</t>
  </si>
  <si>
    <r>
      <rPr>
        <sz val="10"/>
        <color theme="1"/>
        <rFont val="宋体"/>
        <family val="3"/>
        <charset val="134"/>
      </rPr>
      <t>管理体系认证证书</t>
    </r>
    <r>
      <rPr>
        <sz val="10"/>
        <color theme="1"/>
        <rFont val="Arial Narrow"/>
        <family val="2"/>
      </rPr>
      <t>ISO13485:2016</t>
    </r>
    <r>
      <rPr>
        <sz val="10"/>
        <color theme="1"/>
        <rFont val="宋体"/>
        <family val="3"/>
        <charset val="134"/>
      </rPr>
      <t>、知识产权管理体系认证证书、安全生产标准化证书</t>
    </r>
  </si>
  <si>
    <t>商标注册证：7919422</t>
  </si>
  <si>
    <t>91320583785960836Q</t>
  </si>
  <si>
    <t>客户：三洋能源（苏州）有限公司、SEOWON INTECH CO.,LTD</t>
  </si>
  <si>
    <r>
      <rPr>
        <sz val="10"/>
        <color theme="1"/>
        <rFont val="Arial Narrow"/>
        <family val="2"/>
      </rPr>
      <t>ISO9001:2015</t>
    </r>
    <r>
      <rPr>
        <sz val="10"/>
        <color theme="1"/>
        <rFont val="宋体"/>
        <family val="3"/>
        <charset val="134"/>
      </rPr>
      <t>证书编号：</t>
    </r>
    <r>
      <rPr>
        <sz val="10"/>
        <color theme="1"/>
        <rFont val="Arial Narrow"/>
        <family val="2"/>
      </rPr>
      <t>00118Q36521R3M/3200</t>
    </r>
    <r>
      <rPr>
        <sz val="10"/>
        <color theme="1"/>
        <rFont val="宋体"/>
        <family val="3"/>
        <charset val="134"/>
      </rPr>
      <t>、环境管理体系认证证书、知识产权管理体系认证证书</t>
    </r>
  </si>
  <si>
    <t>91320583669613511N</t>
  </si>
  <si>
    <t>客户：江苏吴通物联科技有限公司、上海安费诺永亿通讯电子有限公司</t>
  </si>
  <si>
    <r>
      <rPr>
        <sz val="10"/>
        <color theme="1"/>
        <rFont val="宋体"/>
        <family val="3"/>
        <charset val="134"/>
      </rPr>
      <t>环境管理体系认证证书</t>
    </r>
    <r>
      <rPr>
        <sz val="10"/>
        <color theme="1"/>
        <rFont val="Arial Narrow"/>
        <family val="2"/>
      </rPr>
      <t xml:space="preserve"> ISO14001:2015 </t>
    </r>
    <r>
      <rPr>
        <sz val="10"/>
        <color theme="1"/>
        <rFont val="宋体"/>
        <family val="3"/>
        <charset val="134"/>
      </rPr>
      <t>编号：</t>
    </r>
    <r>
      <rPr>
        <sz val="10"/>
        <color theme="1"/>
        <rFont val="Arial Narrow"/>
        <family val="2"/>
      </rPr>
      <t xml:space="preserve">02998/0 </t>
    </r>
    <r>
      <rPr>
        <sz val="10"/>
        <color theme="1"/>
        <rFont val="宋体"/>
        <family val="3"/>
        <charset val="134"/>
      </rPr>
      <t>质量管理体系认证证书：</t>
    </r>
    <r>
      <rPr>
        <sz val="10"/>
        <color theme="1"/>
        <rFont val="Arial Narrow"/>
        <family val="2"/>
      </rPr>
      <t>IATF 16949:2016</t>
    </r>
  </si>
  <si>
    <t>商标注册证：34394404</t>
  </si>
  <si>
    <t>91320583660080771H</t>
  </si>
  <si>
    <t>客户：华为投资控股有限公司、招商银行股份有限公司、万联证券股份有限公司、宁波机场与物流园区投资发展有限公司、中央国债登记结算有限公司上海分公司</t>
  </si>
  <si>
    <r>
      <rPr>
        <sz val="10"/>
        <color theme="1"/>
        <rFont val="Arial Narrow"/>
        <family val="2"/>
      </rPr>
      <t>ISO9001:2008,</t>
    </r>
    <r>
      <rPr>
        <sz val="10"/>
        <color theme="1"/>
        <rFont val="宋体"/>
        <family val="3"/>
        <charset val="134"/>
      </rPr>
      <t>证书编号：</t>
    </r>
    <r>
      <rPr>
        <sz val="10"/>
        <color theme="1"/>
        <rFont val="Arial Narrow"/>
        <family val="2"/>
      </rPr>
      <t>QMS42284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 14001:2004</t>
    </r>
  </si>
  <si>
    <t>商标注册证：17923535</t>
  </si>
  <si>
    <t>913205837266307573</t>
  </si>
  <si>
    <t>客户：苏州生益科技有限公司、广东生益科技股份有限公司</t>
  </si>
  <si>
    <t>ISO 9001:2015</t>
  </si>
  <si>
    <t>商标注册证：5529358</t>
  </si>
  <si>
    <t>91320583796539019A</t>
  </si>
  <si>
    <t>客户：丝芙兰中国化妆品销售公司、雅诗兰黛（上海）商贸有限公司</t>
  </si>
  <si>
    <t>91320583753204622R</t>
  </si>
  <si>
    <t>客户：宁波技嘉科技有限公司、昆山立讯射频科技有限公司</t>
  </si>
  <si>
    <r>
      <rPr>
        <sz val="10"/>
        <color theme="1"/>
        <rFont val="宋体"/>
        <family val="3"/>
        <charset val="134"/>
      </rPr>
      <t>质量管理体系认证证书：</t>
    </r>
    <r>
      <rPr>
        <sz val="10"/>
        <color theme="1"/>
        <rFont val="Arial Narrow"/>
        <family val="2"/>
      </rPr>
      <t>03419Q50610ROM</t>
    </r>
  </si>
  <si>
    <t>91320583668399349J</t>
  </si>
  <si>
    <t>客户：神基科技股份有限公司、汉达精密电子（昆山）有限公司、可成科技股份有限公司</t>
  </si>
  <si>
    <t>质量管理体系认证证书：03417Q52627R1M</t>
  </si>
  <si>
    <t>91320583MA1MAYPH47</t>
  </si>
  <si>
    <r>
      <rPr>
        <sz val="10"/>
        <color theme="1"/>
        <rFont val="宋体"/>
        <family val="3"/>
        <charset val="134"/>
      </rPr>
      <t>质量管理体系认证证书：</t>
    </r>
    <r>
      <rPr>
        <sz val="10"/>
        <color theme="1"/>
        <rFont val="Arial Narrow"/>
        <family val="2"/>
      </rPr>
      <t>00117Q36681R0S/3200</t>
    </r>
  </si>
  <si>
    <t>商标注册证：23738417</t>
  </si>
  <si>
    <t>913205835642602892</t>
  </si>
  <si>
    <t>客户：苏州市压铸技术协会、深圳市比亚迪供应链管理有限公司</t>
  </si>
  <si>
    <t>安全生产标准化证书：苏AQB320583JXⅢ201861481</t>
  </si>
  <si>
    <t>商标注册证：25813215</t>
  </si>
  <si>
    <t>昆山维开安电子科技有限公司</t>
  </si>
  <si>
    <t>9132058332120520XU</t>
  </si>
  <si>
    <t>客户：小米通讯技术有限公司</t>
  </si>
  <si>
    <t>江苏省企业信用管理贯标证书</t>
  </si>
  <si>
    <t>91320500735736449R</t>
  </si>
  <si>
    <t>江苏省苏商发展促进会</t>
  </si>
  <si>
    <t>两化融合管理体系评定证书、安全生产标准化、知识产权管理体系认证证书</t>
  </si>
  <si>
    <t>91320583693393264B</t>
  </si>
  <si>
    <t>中国量子工业标准化技术协会</t>
  </si>
  <si>
    <r>
      <rPr>
        <sz val="10"/>
        <color theme="1"/>
        <rFont val="Arial Narrow"/>
        <family val="2"/>
      </rPr>
      <t>ISO9001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 Narrow"/>
        <family val="2"/>
      </rPr>
      <t>2015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ISO14001:2015/OHSAS 18001:2007/</t>
    </r>
    <r>
      <rPr>
        <sz val="10"/>
        <color theme="1"/>
        <rFont val="宋体"/>
        <family val="3"/>
        <charset val="134"/>
      </rPr>
      <t>知识产权管理体系认证证书</t>
    </r>
  </si>
  <si>
    <t>913205835546090451</t>
  </si>
  <si>
    <t>客户：上汽集团、MG汽车</t>
  </si>
  <si>
    <t>91320583560339053L</t>
  </si>
  <si>
    <t>上海市包装技术协会</t>
  </si>
  <si>
    <t>91320583798648446A</t>
  </si>
  <si>
    <t>客户：一汽大众、东风本田汽车</t>
  </si>
  <si>
    <t>IATF16949</t>
  </si>
  <si>
    <t>9132058373378480XD</t>
  </si>
  <si>
    <t>客户：仁宝、戴尔</t>
  </si>
  <si>
    <r>
      <rPr>
        <sz val="10"/>
        <color theme="1"/>
        <rFont val="Arial Narrow"/>
        <family val="2"/>
      </rPr>
      <t>OHSAS 18001:2007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ISO 13485:2016 SHEN13047-03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Arial Narrow"/>
        <family val="2"/>
      </rPr>
      <t>IECQ</t>
    </r>
    <r>
      <rPr>
        <sz val="10"/>
        <color theme="1"/>
        <rFont val="宋体"/>
        <family val="3"/>
        <charset val="134"/>
      </rPr>
      <t>符合性证书</t>
    </r>
  </si>
  <si>
    <t>91320583727380403M</t>
  </si>
  <si>
    <t>中国纺织品商业协会</t>
  </si>
  <si>
    <r>
      <rPr>
        <sz val="10"/>
        <color theme="1"/>
        <rFont val="宋体"/>
        <family val="3"/>
        <charset val="134"/>
      </rPr>
      <t>IATF16949:2016/安全生产标准化证书（苏AQB320583QG</t>
    </r>
    <r>
      <rPr>
        <sz val="7"/>
        <color theme="1"/>
        <rFont val="宋体"/>
        <family val="3"/>
        <charset val="134"/>
      </rPr>
      <t>Ш</t>
    </r>
    <r>
      <rPr>
        <sz val="4.9000000000000004"/>
        <color theme="1"/>
        <rFont val="宋体"/>
        <family val="3"/>
        <charset val="134"/>
      </rPr>
      <t>201600721</t>
    </r>
  </si>
  <si>
    <t>序号</t>
  </si>
  <si>
    <t>企业名称</t>
  </si>
  <si>
    <t>项目类别</t>
  </si>
  <si>
    <t>区镇</t>
  </si>
  <si>
    <t>支持区镇土地收购</t>
  </si>
  <si>
    <t>昆山市“专精特新”企业评分明细表</t>
  </si>
  <si>
    <t>排名</t>
  </si>
  <si>
    <t>企业信用代码</t>
  </si>
  <si>
    <t>企业性质</t>
  </si>
  <si>
    <t>“专化业”分值设定总分50分</t>
  </si>
  <si>
    <t>精品化（10分）</t>
  </si>
  <si>
    <t>特色化（10分）</t>
  </si>
  <si>
    <t>创新型（20分）</t>
  </si>
  <si>
    <t>经济指标</t>
  </si>
  <si>
    <t>备注</t>
  </si>
  <si>
    <t>市场占有率排名</t>
  </si>
  <si>
    <t>评分1</t>
  </si>
  <si>
    <t>市场占有率证明材料</t>
  </si>
  <si>
    <t>评分2</t>
  </si>
  <si>
    <t>主导产品/销售收入比</t>
  </si>
  <si>
    <t>评分3</t>
  </si>
  <si>
    <t>评分4</t>
  </si>
  <si>
    <t>制定国家标准、行业标准</t>
  </si>
  <si>
    <t>评分5</t>
  </si>
  <si>
    <t>专利总数</t>
  </si>
  <si>
    <t>发明专利数</t>
  </si>
  <si>
    <t>增加发明专利数</t>
  </si>
  <si>
    <t>发明专利分数调整</t>
  </si>
  <si>
    <t>评分6</t>
  </si>
  <si>
    <t>评分7</t>
  </si>
  <si>
    <t>研发投入占比</t>
  </si>
  <si>
    <t>评分8</t>
  </si>
  <si>
    <t>评分9</t>
  </si>
  <si>
    <t>评分10</t>
  </si>
  <si>
    <t>评分11</t>
  </si>
  <si>
    <t>销售收入增长率</t>
  </si>
  <si>
    <t>评分12</t>
  </si>
  <si>
    <t>净利润增长率</t>
  </si>
  <si>
    <t>评分13</t>
  </si>
  <si>
    <t>评分合计</t>
  </si>
  <si>
    <t>序列1</t>
  </si>
  <si>
    <t>序列2</t>
  </si>
  <si>
    <t>序列7</t>
  </si>
  <si>
    <t>序列10</t>
  </si>
  <si>
    <t>91320583558087408M</t>
  </si>
  <si>
    <t>5</t>
  </si>
  <si>
    <t>ISO9001/ISO14001/安全生产标准化二级（苏AQBJX201801669）</t>
  </si>
  <si>
    <t>外资企业</t>
  </si>
  <si>
    <t>省级新产品证书</t>
  </si>
  <si>
    <t>昆山市贝尔儿童用品有限公司</t>
  </si>
  <si>
    <t>91320583773750911H</t>
  </si>
  <si>
    <t>1</t>
  </si>
  <si>
    <t>民营企业</t>
  </si>
  <si>
    <t>省级专利项目</t>
  </si>
  <si>
    <t>江苏小小恐龙儿童用品集团有限公司</t>
  </si>
  <si>
    <t>913205837965390868</t>
  </si>
  <si>
    <t>91320583729335649H</t>
  </si>
  <si>
    <t>质量管理体系证书/02018Q0615R3M</t>
  </si>
  <si>
    <t>商标注册证第8721702号</t>
  </si>
  <si>
    <t>昆山石梅新材料科技有限公司</t>
  </si>
  <si>
    <t>913205837462015548</t>
  </si>
  <si>
    <t>村上精密制版（昆山）有限公司</t>
  </si>
  <si>
    <t>9132058358225793X5</t>
  </si>
  <si>
    <t>昆山佳研磨具科技有限公司</t>
  </si>
  <si>
    <t>91320583677648810M</t>
  </si>
  <si>
    <t>9132058373708523XC</t>
  </si>
  <si>
    <t>德男TUV安全认证/美国FDA医疗器械认证</t>
  </si>
  <si>
    <t>昆山圣源机械有限公司</t>
  </si>
  <si>
    <t>913205837628466865</t>
  </si>
  <si>
    <t>4</t>
  </si>
  <si>
    <t>昆山广禾电子科技有限公司</t>
  </si>
  <si>
    <t>91320583591147601U</t>
  </si>
  <si>
    <t>安全生产标准化/苏AQBJXIII201501118</t>
  </si>
  <si>
    <t>91320583666832823R</t>
  </si>
  <si>
    <t>2</t>
  </si>
  <si>
    <t>福立旺精密机电(中国)股份有限公司</t>
  </si>
  <si>
    <t>9132058378339632X9</t>
  </si>
  <si>
    <t>江苏富泰净化科技股份有限公司</t>
  </si>
  <si>
    <t>9132058357138495X3</t>
  </si>
  <si>
    <t>安全生产标准化/苏AQBQGII201936138</t>
  </si>
  <si>
    <t>9132050071867344XW</t>
  </si>
  <si>
    <t>质量管理体系证书/Q18180570</t>
  </si>
  <si>
    <t>艾瑞森表面技术（苏州）股份有限公司</t>
  </si>
  <si>
    <t>91320583665796939M</t>
  </si>
  <si>
    <t>江苏中信博新能源科技股份有限公司</t>
  </si>
  <si>
    <t>91320583MA1PC3QL2B</t>
  </si>
  <si>
    <t>旭东机械（昆山）有限公司</t>
  </si>
  <si>
    <t>91320583759671483P</t>
  </si>
  <si>
    <t>昆山市飞荣达电子材料有限公司</t>
  </si>
  <si>
    <t>91320583055184388R</t>
  </si>
  <si>
    <t>知识产权管理体系/T29490-2013</t>
  </si>
  <si>
    <t>913205837424794363</t>
  </si>
  <si>
    <t>91320583718680762M</t>
  </si>
  <si>
    <t>苏州强时压缩机有限公司</t>
  </si>
  <si>
    <t>91320500778656852K　</t>
  </si>
  <si>
    <t>企业名称：和硕联合科技股份有限公司/上海创米科技有限公司/仁宝电脑工业股份有限公司</t>
  </si>
  <si>
    <t>91320583MA1MBH7J5A</t>
  </si>
  <si>
    <t>91320583MA1WJ0YB8C</t>
  </si>
  <si>
    <t>头领科技（昆山）有限公司</t>
  </si>
  <si>
    <t>91320583703685528U</t>
  </si>
  <si>
    <t>昆山倚天自动化科技股份有限公司</t>
  </si>
  <si>
    <t>913205830566011717</t>
  </si>
  <si>
    <t>企业信用管理/贯标证书/质量管理体系证书</t>
  </si>
  <si>
    <t>江苏盛纺纳米材料科技股份有限公司</t>
  </si>
  <si>
    <t>91320583MA1Q3W5X8W</t>
  </si>
  <si>
    <t>昆山贝松精密电子有限公司</t>
  </si>
  <si>
    <t>91320583796109449J</t>
  </si>
  <si>
    <t>9132058362838453XN</t>
  </si>
  <si>
    <t>全国电梯标准技术委员会：35项国家标准制修明细</t>
  </si>
  <si>
    <t>昆山亚特曼新材料科技有限公司</t>
  </si>
  <si>
    <t>91320583704058489L</t>
  </si>
  <si>
    <t>企业名称：北京世纪医院/石药集团</t>
  </si>
  <si>
    <t>5国标/1行标</t>
  </si>
  <si>
    <t>9132058375050665X4</t>
  </si>
  <si>
    <t>昆山首源电子科技有限公司</t>
  </si>
  <si>
    <t>91320583569180229P</t>
  </si>
  <si>
    <t>昆山瑞钧机械科技有限公司</t>
  </si>
  <si>
    <t>913205836632501156</t>
  </si>
  <si>
    <t>0</t>
  </si>
  <si>
    <t>91320583796540116D</t>
  </si>
  <si>
    <t>江苏骅盛车用电子股份有限公司</t>
  </si>
  <si>
    <t>913205836709928463</t>
  </si>
  <si>
    <t>昆山广谦电子有限公司</t>
  </si>
  <si>
    <t>913205837546031667</t>
  </si>
  <si>
    <t>昆山雷匠通信科技有限公司</t>
  </si>
  <si>
    <t>91320583339021273K</t>
  </si>
  <si>
    <t>腾飞科技股份有限公司</t>
  </si>
  <si>
    <t>91320583750504574L</t>
  </si>
  <si>
    <t>昆山长盈精密技术有限公司</t>
  </si>
  <si>
    <t>91320583776880121H</t>
  </si>
  <si>
    <t>企业名称：苏州波发特电子科技有限公司(中兴最佳供应商)</t>
  </si>
  <si>
    <t>9132058360827742X7</t>
  </si>
  <si>
    <t>企业名称：华勤通用/海信/小米</t>
  </si>
  <si>
    <t>鲜活果汁有限公司</t>
  </si>
  <si>
    <t>91320583565322496D</t>
  </si>
  <si>
    <t>91320583576682227C</t>
  </si>
  <si>
    <t>企业名称：大众汽车自动变速器(天津)有限公司/大陆集团</t>
  </si>
  <si>
    <t>昆山上艺电子有限公司</t>
  </si>
  <si>
    <t>91320583726668595N</t>
  </si>
  <si>
    <t>企业名称：达功(上海)电脑有限公司</t>
  </si>
  <si>
    <t>昆山智盛精密铸造有限公司</t>
  </si>
  <si>
    <t>91320583735336146C</t>
  </si>
  <si>
    <t>联德精密材料（中国）股份有限公司</t>
  </si>
  <si>
    <t>91320583MA1WU74G73　</t>
  </si>
  <si>
    <t>企业名称：美敦力/柯惠集团</t>
  </si>
  <si>
    <t>913205833236982206</t>
  </si>
  <si>
    <t>91320583MA1M90LT9E</t>
  </si>
  <si>
    <t>昆山康泰达电子科技有限公司</t>
  </si>
  <si>
    <t>913205835653263159</t>
  </si>
  <si>
    <t>江苏长江水泵有限公司</t>
  </si>
  <si>
    <t>913205837698859957</t>
  </si>
  <si>
    <t>商标注册证：17967130</t>
  </si>
  <si>
    <t>913205837564161884</t>
  </si>
  <si>
    <t>昆山沪光汽车电器股份有限公司</t>
  </si>
  <si>
    <t>91320583756414991E</t>
  </si>
  <si>
    <t>苏州赛特锐精密机械配件有限公司</t>
  </si>
  <si>
    <t>913205836933395913</t>
  </si>
  <si>
    <t>客户：Walmart</t>
  </si>
  <si>
    <t>913205835678016189</t>
  </si>
  <si>
    <t>9132058313811385XG</t>
  </si>
  <si>
    <t>91320583313885460B</t>
  </si>
  <si>
    <t>昆山洁宏无纺布制品有限公司</t>
  </si>
  <si>
    <t>91320583757344550B</t>
  </si>
  <si>
    <t>91320583071078833F</t>
  </si>
  <si>
    <t>913205836954878113</t>
  </si>
  <si>
    <t>9132058368919326XN</t>
  </si>
  <si>
    <t>91320583766515112P</t>
  </si>
  <si>
    <t>商标注册证：22088482</t>
  </si>
  <si>
    <t>91320583598565048A</t>
  </si>
  <si>
    <t>91320583692597767W</t>
  </si>
  <si>
    <t>GB/T19001-2016/ISO9001/GB/T29490-2013/安全生产标准化二级（AQB Ⅱ CSIC 2019010)</t>
  </si>
  <si>
    <t>船舶与海洋技术-船用集装箱系固装置安装、检验、维护、船用道路车辆系固装置</t>
  </si>
  <si>
    <t>国家级商标注册证 第553208号</t>
  </si>
  <si>
    <t>国家级商标注册证 第31551610号</t>
  </si>
  <si>
    <t>国家级商标注册证 第20624171号</t>
  </si>
  <si>
    <t>国家级商标注册证 第21587643号、第199744164号</t>
  </si>
  <si>
    <t>国家级商标注册证 第9847539号</t>
  </si>
  <si>
    <t>国家级商标注册证 第6491151号</t>
  </si>
  <si>
    <t>国家级商标注册证 第15823331号</t>
  </si>
  <si>
    <t>企业名称：美国mastebuilt公司</t>
  </si>
  <si>
    <t>国家级商标注册证 第11989195号</t>
  </si>
  <si>
    <t>企业名称：尼康、松下、夏普、TOTO</t>
  </si>
  <si>
    <t>国家级商标注册证 第9908076号</t>
  </si>
  <si>
    <t>ISO8794/GB/T34198-2017起重机用钢丝绳</t>
  </si>
  <si>
    <t>GB/T33797-2017塑料在高固体堆肥条件下最终厌氧生物分解能力的测定</t>
  </si>
  <si>
    <t>国家级商标注册证 第33995202号</t>
  </si>
  <si>
    <t>国家级商标注册证 第11216806号</t>
  </si>
  <si>
    <t>ISO9001：2015</t>
  </si>
  <si>
    <t>ISO14001：2015</t>
  </si>
  <si>
    <t>国家级商标注册证 第26362677号</t>
  </si>
  <si>
    <t>国家级商标注册证 第10290899号</t>
  </si>
  <si>
    <t>国家级商标注册证 第11747433号</t>
  </si>
  <si>
    <t>国家级商标注册证 第34504407号</t>
  </si>
  <si>
    <t>GB/T29490-2013/IATF16949：2016</t>
  </si>
  <si>
    <t>国家级商标注册证 第32175411号</t>
  </si>
  <si>
    <t>ISO9001：2015/IATF16949：2016</t>
  </si>
  <si>
    <t>半导体芯片产品 第四部分 芯片使用者和供应商要求、晶圆级芯片尺寸封装（WLCSP)系列型谱、晶圆级芯片尺寸封装（WLCSP）外型尺寸</t>
  </si>
  <si>
    <t>国家级商标注册证 第19843317号</t>
  </si>
  <si>
    <t>国家级商标注册证 第18036577号</t>
  </si>
  <si>
    <t>ISO9001：2015/ISO14001:2015</t>
  </si>
  <si>
    <t>国家级商标注册证 第3628822号</t>
  </si>
  <si>
    <t>GB/T19001-2016/ISO9001：2015</t>
  </si>
  <si>
    <t>国家级商标注册证 第5056396号</t>
  </si>
  <si>
    <t>企业名称：Thermold Tech,Limited</t>
  </si>
  <si>
    <t>国家级商标注册证 第34582254号</t>
  </si>
  <si>
    <t>IATF16949:2016/ISO9001：2015</t>
  </si>
  <si>
    <t>国家级商标注册证 第12471504号</t>
  </si>
  <si>
    <t>-</t>
  </si>
  <si>
    <t>国家级商标注册证 第11411763号</t>
  </si>
  <si>
    <t>GB/T24001-2016/ISO14001：2015</t>
  </si>
  <si>
    <t>GB/T19001-2016idtISO9001：2015</t>
  </si>
  <si>
    <t>商标注册证：7573239</t>
  </si>
  <si>
    <t>苏州名牌产品证书（2018第141号）</t>
  </si>
  <si>
    <t>商标注册证：7882960</t>
  </si>
  <si>
    <t>知识产权管理体系认证证书，编号：181161P0479R0S</t>
  </si>
  <si>
    <t>管理体系认证证书，ISO：9001/IATF16949:2016/IECQ符合性证书</t>
  </si>
  <si>
    <t>质量管理体系认证证书ISO2015</t>
  </si>
  <si>
    <t>质量管理体系认证证书ISO2015/环境管理体系认证证书</t>
  </si>
  <si>
    <t>万泰认证 证书号：15/17En6973R10</t>
  </si>
  <si>
    <t>知识产权管理体系证书/ISO9001:2015编号：CI/138451Q/环境管理体系认证证书</t>
  </si>
  <si>
    <t>质量管理体系认证证书,ISO9001:2015/江苏省企业研发管理体系贯标</t>
  </si>
  <si>
    <t>质量管理体系认证证书 ISO9001:2015 编号：130623</t>
  </si>
  <si>
    <t>ISO 9001:2015 证书编号：91320500749413130R</t>
  </si>
  <si>
    <t>企业名称：联宝(合肥)电子科技有限公司</t>
  </si>
  <si>
    <t>质量管理体系认证证书，编号：00118Q38589R2M/3200/职业健康安全管理体系认证证书</t>
  </si>
  <si>
    <t>安全生产化标准化证书：苏AQBJXⅡ201801580、IATF16949:2016</t>
  </si>
  <si>
    <t>质量管理体系认证证书，ISO 9001：2015、环境管理体系认证证书、职业健康安全管理体系认证证书、知识产权管理体系认证证书</t>
  </si>
  <si>
    <t>质量管理体系认证证书 ISO9001 2008 、环境管理体系认证证书、知识产权管理体系认证证书：181191P3122ROM</t>
  </si>
  <si>
    <t>IATF 16949:2016、IECQ、ISO 45001:2018</t>
  </si>
  <si>
    <t>ISO9001:2015 编号：02909/0、安全生产标准化证书 编号：苏AQB320583QGⅢ201600567</t>
  </si>
  <si>
    <t>管理体系认证证书：ISO9001:2015 批准号CNCA-R-2003-117、IECQ符合性证书、IATF 16949：2016</t>
  </si>
  <si>
    <t>IATF 16949:2016、ISO 9001:2015、ISO 14001</t>
  </si>
  <si>
    <t>万泰认证 、ISO9001:2015</t>
  </si>
  <si>
    <t>质量管理体系认证 ISO9001:2015、环境管理体系认证证书 ISO14001:2015</t>
  </si>
  <si>
    <t>管理体系认证证书ISO13485:2016、知识产权管理体系认证证书、安全生产标准化证书</t>
  </si>
  <si>
    <t>ISO9001:2015证书编号：00118Q36521R3M/3200、环境管理体系认证证书、知识产权管理体系认证证书</t>
  </si>
  <si>
    <t>环境管理体系认证证书 ISO14001:2015 编号：02998/0 质量管理体系认证证书：IATF 16949:2016</t>
  </si>
  <si>
    <t>ISO9001:2008,证书编号：QMS42284、ISO 14001:2004</t>
  </si>
  <si>
    <t>质量管理体系认证证书：03419Q50610ROM</t>
  </si>
  <si>
    <t>质量管理体系认证证书：00117Q36681R0S/3200</t>
  </si>
  <si>
    <t>ISO9001：2015、ISO14001:2015/OHSAS 18001:2007/知识产权管理体系认证证书</t>
  </si>
  <si>
    <t>OHSAS 18001:2007、ISO 13485:2016 SHEN13047-03、IECQ符合性证书</t>
  </si>
  <si>
    <t>IATF16949:2016/安全生产标准化证书（苏AQB320583QGШ201600721</t>
  </si>
  <si>
    <t>引导企业自主改造</t>
  </si>
  <si>
    <t>支持区镇土地收购</t>
    <phoneticPr fontId="18" type="noConversion"/>
  </si>
  <si>
    <t>备注</t>
    <phoneticPr fontId="18" type="noConversion"/>
  </si>
  <si>
    <t>昆山昆开创越资产管理有限公司</t>
  </si>
  <si>
    <t>昆山滨湖新城产业科创发展有限公司</t>
  </si>
  <si>
    <t>昆山创城城市更新建设发展有限公司</t>
  </si>
  <si>
    <t>昆山市新澄投资发展有限公司</t>
  </si>
  <si>
    <t>开发区</t>
  </si>
  <si>
    <t>旅度区</t>
  </si>
  <si>
    <t>张浦镇</t>
  </si>
  <si>
    <t>巴城镇</t>
  </si>
  <si>
    <r>
      <rPr>
        <sz val="11"/>
        <color theme="1"/>
        <rFont val="宋体"/>
        <family val="3"/>
        <charset val="134"/>
      </rPr>
      <t>昆山纬泰兴金属材料有限公司</t>
    </r>
  </si>
  <si>
    <r>
      <rPr>
        <sz val="11"/>
        <color theme="1"/>
        <rFont val="宋体"/>
        <family val="3"/>
        <charset val="134"/>
      </rPr>
      <t>康信达科技（苏州）有限公司</t>
    </r>
  </si>
  <si>
    <t>张浦镇</t>
    <phoneticPr fontId="18" type="noConversion"/>
  </si>
  <si>
    <t>巴城镇</t>
    <phoneticPr fontId="18" type="noConversion"/>
  </si>
  <si>
    <t>含2个拟立项项目</t>
    <phoneticPr fontId="18" type="noConversion"/>
  </si>
  <si>
    <t>2024年昆山市工业区改造升级专项资金拟立项项目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</si>
</sst>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0.00_ "/>
    <numFmt numFmtId="177" formatCode="_ * #,##0_ ;_ * \-#,##0_ ;_ * &quot;-&quot;??_ ;_ @_ "/>
    <numFmt numFmtId="178" formatCode="0_ "/>
  </numFmts>
  <fonts count="2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Arial Narrow"/>
      <family val="2"/>
    </font>
    <font>
      <sz val="15"/>
      <color theme="1"/>
      <name val="Arial Narrow"/>
      <family val="2"/>
    </font>
    <font>
      <sz val="10"/>
      <color theme="1"/>
      <name val="宋体"/>
      <family val="3"/>
      <charset val="134"/>
    </font>
    <font>
      <sz val="10"/>
      <name val="Arial Narrow"/>
      <family val="2"/>
    </font>
    <font>
      <sz val="11"/>
      <color indexed="8"/>
      <name val="宋体"/>
      <family val="3"/>
      <charset val="134"/>
    </font>
    <font>
      <sz val="15"/>
      <color theme="1"/>
      <name val="宋体"/>
      <family val="3"/>
      <charset val="134"/>
    </font>
    <font>
      <sz val="10"/>
      <name val="宋体"/>
      <family val="3"/>
      <charset val="134"/>
    </font>
    <font>
      <sz val="7"/>
      <color theme="1"/>
      <name val="宋体"/>
      <family val="3"/>
      <charset val="134"/>
    </font>
    <font>
      <sz val="4.9000000000000004"/>
      <color theme="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33ED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90">
    <xf numFmtId="0" fontId="0" fillId="0" borderId="0" xfId="0"/>
    <xf numFmtId="0" fontId="0" fillId="2" borderId="0" xfId="0" applyFill="1"/>
    <xf numFmtId="0" fontId="1" fillId="3" borderId="0" xfId="9" applyFont="1" applyFill="1">
      <alignment vertical="center"/>
    </xf>
    <xf numFmtId="0" fontId="0" fillId="3" borderId="0" xfId="9" applyFont="1" applyFill="1" applyAlignment="1">
      <alignment horizontal="center" vertical="center" wrapText="1"/>
    </xf>
    <xf numFmtId="0" fontId="0" fillId="3" borderId="0" xfId="9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/>
    <xf numFmtId="0" fontId="4" fillId="0" borderId="0" xfId="0" applyFont="1" applyFill="1"/>
    <xf numFmtId="177" fontId="4" fillId="0" borderId="0" xfId="1" applyNumberFormat="1" applyFont="1" applyFill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76" fontId="4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10" fontId="4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10" fontId="4" fillId="4" borderId="6" xfId="0" applyNumberFormat="1" applyFont="1" applyFill="1" applyBorder="1" applyAlignment="1">
      <alignment horizontal="center" vertical="center" wrapText="1"/>
    </xf>
    <xf numFmtId="178" fontId="4" fillId="4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176" fontId="4" fillId="2" borderId="6" xfId="0" applyNumberFormat="1" applyFont="1" applyFill="1" applyBorder="1" applyAlignment="1">
      <alignment horizontal="center" vertical="center" wrapText="1"/>
    </xf>
    <xf numFmtId="177" fontId="4" fillId="0" borderId="6" xfId="1" applyNumberFormat="1" applyFont="1" applyFill="1" applyBorder="1" applyAlignment="1">
      <alignment vertical="center" wrapText="1"/>
    </xf>
    <xf numFmtId="177" fontId="4" fillId="4" borderId="6" xfId="1" applyNumberFormat="1" applyFont="1" applyFill="1" applyBorder="1" applyAlignment="1">
      <alignment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6" fillId="4" borderId="6" xfId="0" applyNumberFormat="1" applyFont="1" applyFill="1" applyBorder="1" applyAlignment="1">
      <alignment horizontal="center" vertical="center" wrapText="1"/>
    </xf>
    <xf numFmtId="9" fontId="4" fillId="0" borderId="6" xfId="2" applyNumberFormat="1" applyFont="1" applyFill="1" applyBorder="1" applyAlignment="1">
      <alignment horizontal="center" vertical="center" wrapText="1"/>
    </xf>
    <xf numFmtId="9" fontId="4" fillId="4" borderId="6" xfId="2" applyNumberFormat="1" applyFont="1" applyFill="1" applyBorder="1" applyAlignment="1">
      <alignment horizontal="center" vertical="center" wrapText="1"/>
    </xf>
    <xf numFmtId="10" fontId="4" fillId="0" borderId="6" xfId="2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2" fontId="4" fillId="0" borderId="0" xfId="2" applyNumberFormat="1" applyFont="1" applyFill="1" applyAlignment="1">
      <alignment horizontal="center" vertical="center" wrapText="1"/>
    </xf>
    <xf numFmtId="10" fontId="4" fillId="4" borderId="6" xfId="2" applyNumberFormat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2" fontId="4" fillId="4" borderId="0" xfId="2" applyNumberFormat="1" applyFont="1" applyFill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4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76" fontId="4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77" fontId="4" fillId="0" borderId="0" xfId="1" applyNumberFormat="1" applyFont="1" applyFill="1" applyAlignment="1">
      <alignment horizontal="center" vertical="center" wrapText="1"/>
    </xf>
    <xf numFmtId="177" fontId="4" fillId="4" borderId="0" xfId="1" applyNumberFormat="1" applyFont="1" applyFill="1" applyAlignment="1"/>
    <xf numFmtId="0" fontId="6" fillId="0" borderId="0" xfId="0" applyFont="1" applyFill="1"/>
    <xf numFmtId="0" fontId="6" fillId="4" borderId="0" xfId="0" applyFont="1" applyFill="1"/>
    <xf numFmtId="43" fontId="4" fillId="4" borderId="0" xfId="1" applyFont="1" applyFill="1" applyAlignment="1"/>
    <xf numFmtId="0" fontId="4" fillId="4" borderId="6" xfId="0" applyFont="1" applyFill="1" applyBorder="1" applyAlignment="1">
      <alignment wrapText="1"/>
    </xf>
    <xf numFmtId="10" fontId="6" fillId="0" borderId="6" xfId="2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/>
    <xf numFmtId="0" fontId="19" fillId="0" borderId="2" xfId="0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center" vertical="center"/>
    </xf>
    <xf numFmtId="0" fontId="0" fillId="0" borderId="2" xfId="9" applyFont="1" applyFill="1" applyBorder="1" applyAlignment="1">
      <alignment horizontal="center" vertical="center" wrapText="1" shrinkToFit="1"/>
    </xf>
    <xf numFmtId="0" fontId="0" fillId="0" borderId="2" xfId="9" applyFont="1" applyFill="1" applyBorder="1" applyAlignment="1">
      <alignment horizontal="center" vertical="center"/>
    </xf>
    <xf numFmtId="0" fontId="0" fillId="0" borderId="2" xfId="9" applyFont="1" applyFill="1" applyBorder="1" applyAlignment="1">
      <alignment horizontal="center" vertical="center" wrapText="1"/>
    </xf>
    <xf numFmtId="0" fontId="17" fillId="0" borderId="2" xfId="9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9" applyFont="1" applyFill="1" applyBorder="1" applyAlignment="1">
      <alignment horizontal="center" vertical="center" wrapText="1"/>
    </xf>
  </cellXfs>
  <cellStyles count="10">
    <cellStyle name="百分比" xfId="2" builtinId="5"/>
    <cellStyle name="百分比 2" xfId="3"/>
    <cellStyle name="百分比 3" xfId="5"/>
    <cellStyle name="常规" xfId="0" builtinId="0"/>
    <cellStyle name="常规 2" xfId="6"/>
    <cellStyle name="常规 2 2" xfId="4"/>
    <cellStyle name="常规 3" xfId="7"/>
    <cellStyle name="常规 4" xfId="9"/>
    <cellStyle name="千位分隔" xfId="1" builtinId="3"/>
    <cellStyle name="千位分隔 2" xfId="8"/>
  </cellStyles>
  <dxfs count="0"/>
  <tableStyles count="0" defaultTableStyle="TableStyleMedium2" defaultPivotStyle="PivotStyleLight16"/>
  <colors>
    <mruColors>
      <color rgb="FFFFCCFF"/>
      <color rgb="FFCA3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81"/>
  <sheetViews>
    <sheetView view="pageBreakPreview" zoomScale="70" zoomScaleNormal="85" workbookViewId="0">
      <pane xSplit="6" ySplit="4" topLeftCell="G5" activePane="bottomRight" state="frozen"/>
      <selection pane="topRight"/>
      <selection pane="bottomLeft"/>
      <selection pane="bottomRight" activeCell="H3" sqref="H1:H1048576"/>
    </sheetView>
  </sheetViews>
  <sheetFormatPr defaultColWidth="8.875" defaultRowHeight="12.75" x14ac:dyDescent="0.2"/>
  <cols>
    <col min="1" max="1" width="5.125" style="7" customWidth="1"/>
    <col min="2" max="2" width="19" style="7" customWidth="1"/>
    <col min="3" max="3" width="14.5" style="7" customWidth="1"/>
    <col min="4" max="4" width="9.875" style="7" customWidth="1"/>
    <col min="5" max="5" width="10.375" style="7" customWidth="1"/>
    <col min="6" max="6" width="5.875" style="7" customWidth="1"/>
    <col min="7" max="7" width="15.875" style="7" customWidth="1"/>
    <col min="8" max="8" width="5.125" style="7" customWidth="1"/>
    <col min="9" max="9" width="26.125" style="7" customWidth="1"/>
    <col min="10" max="10" width="11.125" style="7" customWidth="1"/>
    <col min="11" max="11" width="6" style="7" customWidth="1"/>
    <col min="12" max="12" width="8.875" style="7"/>
    <col min="13" max="13" width="19.875" style="7" customWidth="1"/>
    <col min="14" max="14" width="5" style="7" customWidth="1"/>
    <col min="15" max="15" width="9.875" style="7" customWidth="1"/>
    <col min="16" max="16" width="15.875" style="7" customWidth="1"/>
    <col min="17" max="17" width="5.125" style="7" customWidth="1"/>
    <col min="18" max="18" width="8.875" style="7" customWidth="1"/>
    <col min="19" max="19" width="7.875" style="7" customWidth="1"/>
    <col min="20" max="21" width="8.875" style="7" customWidth="1"/>
    <col min="22" max="23" width="8.875" style="7"/>
    <col min="24" max="24" width="17" style="7" customWidth="1"/>
    <col min="25" max="25" width="8.875" style="7"/>
    <col min="26" max="26" width="12.875" style="7" customWidth="1"/>
    <col min="27" max="28" width="8.875" style="7"/>
    <col min="29" max="29" width="6.875" style="7" customWidth="1"/>
    <col min="30" max="30" width="8.875" style="7"/>
    <col min="31" max="31" width="7.125" style="7" customWidth="1"/>
    <col min="32" max="32" width="8.875" style="7"/>
    <col min="33" max="33" width="7" style="7" customWidth="1"/>
    <col min="34" max="34" width="13" style="7" customWidth="1"/>
    <col min="35" max="35" width="5.875" style="7" customWidth="1"/>
    <col min="36" max="36" width="12.625" style="7" customWidth="1"/>
    <col min="37" max="37" width="5.125" style="7" customWidth="1"/>
    <col min="38" max="38" width="8.875" style="7"/>
    <col min="39" max="39" width="6.875" style="7" customWidth="1"/>
    <col min="40" max="40" width="11.375" style="7" customWidth="1"/>
    <col min="41" max="41" width="8.875" style="7"/>
    <col min="42" max="42" width="4.875" style="7" customWidth="1"/>
    <col min="43" max="43" width="10.375" style="7" customWidth="1"/>
    <col min="44" max="44" width="10.125" style="7" customWidth="1"/>
    <col min="45" max="45" width="5.875" style="7" customWidth="1"/>
    <col min="46" max="46" width="27.125" style="7" customWidth="1"/>
    <col min="47" max="47" width="6.125" style="7" customWidth="1"/>
    <col min="48" max="48" width="25.125" style="7" customWidth="1"/>
    <col min="49" max="49" width="5.625" style="7" customWidth="1"/>
    <col min="50" max="50" width="18.375" style="7" customWidth="1"/>
    <col min="51" max="52" width="8.875" style="7"/>
    <col min="53" max="53" width="8.875" style="7" hidden="1" customWidth="1"/>
    <col min="54" max="54" width="36.125" style="7" customWidth="1"/>
    <col min="55" max="55" width="8.875" style="7"/>
    <col min="56" max="56" width="8.875" style="8"/>
    <col min="57" max="16384" width="8.875" style="7"/>
  </cols>
  <sheetData>
    <row r="1" spans="1:60" ht="20.25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60" s="5" customFormat="1" ht="23.45" customHeight="1" x14ac:dyDescent="0.15">
      <c r="A2" s="84" t="s">
        <v>1</v>
      </c>
      <c r="B2" s="83" t="s">
        <v>2</v>
      </c>
      <c r="C2" s="83" t="s">
        <v>3</v>
      </c>
      <c r="D2" s="83" t="s">
        <v>4</v>
      </c>
      <c r="E2" s="83" t="s">
        <v>5</v>
      </c>
      <c r="F2" s="83"/>
      <c r="G2" s="83"/>
      <c r="H2" s="83"/>
      <c r="I2" s="83"/>
      <c r="J2" s="83"/>
      <c r="K2" s="83"/>
      <c r="L2" s="83" t="s">
        <v>6</v>
      </c>
      <c r="M2" s="83"/>
      <c r="N2" s="83"/>
      <c r="O2" s="83"/>
      <c r="P2" s="83"/>
      <c r="Q2" s="83"/>
      <c r="R2" s="83" t="s">
        <v>7</v>
      </c>
      <c r="S2" s="83"/>
      <c r="T2" s="83"/>
      <c r="U2" s="83"/>
      <c r="V2" s="83"/>
      <c r="W2" s="83"/>
      <c r="X2" s="83"/>
      <c r="Y2" s="83"/>
      <c r="Z2" s="83" t="s">
        <v>8</v>
      </c>
      <c r="AA2" s="83"/>
      <c r="AB2" s="83"/>
      <c r="AC2" s="83"/>
      <c r="AD2" s="83"/>
      <c r="AE2" s="83"/>
      <c r="AF2" s="83"/>
      <c r="AG2" s="83"/>
      <c r="AH2" s="83" t="s">
        <v>9</v>
      </c>
      <c r="AI2" s="83"/>
      <c r="AJ2" s="83"/>
      <c r="AK2" s="83"/>
      <c r="AL2" s="9"/>
      <c r="AM2" s="87" t="s">
        <v>10</v>
      </c>
      <c r="BD2" s="61"/>
    </row>
    <row r="3" spans="1:60" s="5" customFormat="1" ht="48.6" customHeight="1" x14ac:dyDescent="0.15">
      <c r="A3" s="85"/>
      <c r="B3" s="86"/>
      <c r="C3" s="86"/>
      <c r="D3" s="86"/>
      <c r="E3" s="11" t="s">
        <v>11</v>
      </c>
      <c r="F3" s="11" t="s">
        <v>12</v>
      </c>
      <c r="G3" s="11" t="s">
        <v>13</v>
      </c>
      <c r="H3" s="11" t="s">
        <v>14</v>
      </c>
      <c r="I3" s="12" t="s">
        <v>15</v>
      </c>
      <c r="J3" s="23" t="s">
        <v>16</v>
      </c>
      <c r="K3" s="11" t="s">
        <v>17</v>
      </c>
      <c r="L3" s="28" t="s">
        <v>18</v>
      </c>
      <c r="M3" s="28" t="s">
        <v>19</v>
      </c>
      <c r="N3" s="11" t="s">
        <v>20</v>
      </c>
      <c r="O3" s="29" t="s">
        <v>21</v>
      </c>
      <c r="P3" s="28" t="s">
        <v>22</v>
      </c>
      <c r="Q3" s="11" t="s">
        <v>23</v>
      </c>
      <c r="R3" s="11" t="s">
        <v>24</v>
      </c>
      <c r="S3" s="11" t="s">
        <v>25</v>
      </c>
      <c r="T3" s="11" t="s">
        <v>26</v>
      </c>
      <c r="U3" s="11" t="s">
        <v>27</v>
      </c>
      <c r="V3" s="11" t="s">
        <v>28</v>
      </c>
      <c r="W3" s="12" t="s">
        <v>29</v>
      </c>
      <c r="X3" s="12" t="s">
        <v>30</v>
      </c>
      <c r="Y3" s="11" t="s">
        <v>31</v>
      </c>
      <c r="Z3" s="11" t="s">
        <v>32</v>
      </c>
      <c r="AA3" s="11" t="s">
        <v>33</v>
      </c>
      <c r="AB3" s="12" t="s">
        <v>34</v>
      </c>
      <c r="AC3" s="11" t="s">
        <v>35</v>
      </c>
      <c r="AD3" s="12" t="s">
        <v>36</v>
      </c>
      <c r="AE3" s="11" t="s">
        <v>37</v>
      </c>
      <c r="AF3" s="12" t="s">
        <v>38</v>
      </c>
      <c r="AG3" s="11" t="s">
        <v>39</v>
      </c>
      <c r="AH3" s="11" t="s">
        <v>40</v>
      </c>
      <c r="AI3" s="11" t="s">
        <v>41</v>
      </c>
      <c r="AJ3" s="11" t="s">
        <v>42</v>
      </c>
      <c r="AK3" s="11" t="s">
        <v>43</v>
      </c>
      <c r="AL3" s="11" t="s">
        <v>44</v>
      </c>
      <c r="AM3" s="88"/>
      <c r="AQ3" s="53" t="s">
        <v>4</v>
      </c>
      <c r="AR3" s="53" t="s">
        <v>45</v>
      </c>
      <c r="AS3" s="53" t="s">
        <v>12</v>
      </c>
      <c r="AT3" s="53" t="s">
        <v>46</v>
      </c>
      <c r="AU3" s="53" t="s">
        <v>14</v>
      </c>
      <c r="AV3" s="53" t="s">
        <v>47</v>
      </c>
      <c r="AW3" s="53" t="s">
        <v>31</v>
      </c>
      <c r="AX3" s="53" t="s">
        <v>48</v>
      </c>
      <c r="AY3" s="53" t="s">
        <v>37</v>
      </c>
      <c r="AZ3" s="53"/>
      <c r="BA3" s="5" t="s">
        <v>2</v>
      </c>
      <c r="BD3" s="61" t="s">
        <v>49</v>
      </c>
      <c r="BE3" s="5" t="s">
        <v>50</v>
      </c>
      <c r="BF3" s="5" t="s">
        <v>51</v>
      </c>
    </row>
    <row r="4" spans="1:60" ht="30" customHeight="1" x14ac:dyDescent="0.2">
      <c r="A4" s="10">
        <v>1</v>
      </c>
      <c r="B4" s="12" t="s">
        <v>52</v>
      </c>
      <c r="C4" s="13" t="e">
        <f>VLOOKUP(B4,认定名单!#REF!,6,0)</f>
        <v>#REF!</v>
      </c>
      <c r="D4" s="13" t="e">
        <f>VLOOKUP(B4,认定名单!#REF!,5,0)</f>
        <v>#REF!</v>
      </c>
      <c r="E4" s="11" t="s">
        <v>53</v>
      </c>
      <c r="F4" s="14">
        <f t="shared" ref="F4:F35" si="0">VLOOKUP(E4,AR:AS,2,0)</f>
        <v>10</v>
      </c>
      <c r="G4" s="12" t="s">
        <v>54</v>
      </c>
      <c r="H4" s="11">
        <f t="shared" ref="H4:H35" si="1">VLOOKUP(G4,AT:AU,2,0)</f>
        <v>30</v>
      </c>
      <c r="I4" s="12" t="s">
        <v>55</v>
      </c>
      <c r="J4" s="30" t="e">
        <f>VLOOKUP(B4,认定名单!B:C,22,0)</f>
        <v>#N/A</v>
      </c>
      <c r="K4" s="13" t="e">
        <f t="shared" ref="K4:K35" si="2">IF(J4&gt;=70%,"5",IF(AND(J4&gt;=60%,J4&lt;70%),"3",IF(AND(J4&gt;=50%,J4&lt;60%),"1",IF(J4&lt;50%,"0"))))</f>
        <v>#N/A</v>
      </c>
      <c r="L4" s="13" t="s">
        <v>56</v>
      </c>
      <c r="M4" s="12" t="s">
        <v>57</v>
      </c>
      <c r="N4" s="31">
        <f t="shared" ref="N4:N35" si="3">IF(L4="有",5,0)</f>
        <v>5</v>
      </c>
      <c r="O4" s="13" t="s">
        <v>56</v>
      </c>
      <c r="P4" s="32" t="s">
        <v>58</v>
      </c>
      <c r="Q4" s="31">
        <f t="shared" ref="Q4:Q48" si="4">IF(O4="有",5,0)</f>
        <v>5</v>
      </c>
      <c r="R4" s="37">
        <v>74</v>
      </c>
      <c r="S4" s="31" t="e">
        <f>VLOOKUP(B4,认定名单!B:C,41,0)</f>
        <v>#N/A</v>
      </c>
      <c r="T4" s="31" t="e">
        <f t="shared" ref="T4:T9" si="5">S4-1</f>
        <v>#N/A</v>
      </c>
      <c r="U4" s="31">
        <v>3</v>
      </c>
      <c r="V4" s="31">
        <f t="shared" ref="V4:V35" si="6">IF(R4&gt;=1,"2",IF(R4&lt;1,"0"))+U4</f>
        <v>5</v>
      </c>
      <c r="W4" s="13" t="s">
        <v>59</v>
      </c>
      <c r="X4" s="31" t="s">
        <v>59</v>
      </c>
      <c r="Y4" s="14">
        <f t="shared" ref="Y4:Y35" si="7">VLOOKUP(W4,$AV$4:$AW$8,2,0)</f>
        <v>0</v>
      </c>
      <c r="Z4" s="41" t="e">
        <f>VLOOKUP(B4,认定名单!B:C,35,0)</f>
        <v>#N/A</v>
      </c>
      <c r="AA4" s="31" t="e">
        <f t="shared" ref="AA4:AA35" si="8">IF(Z4&gt;=3%,5,0)</f>
        <v>#N/A</v>
      </c>
      <c r="AB4" s="31" t="s">
        <v>56</v>
      </c>
      <c r="AC4" s="31">
        <f t="shared" ref="AC4:AC35" si="9">IF(AB4="有",5,0)</f>
        <v>5</v>
      </c>
      <c r="AD4" s="13" t="s">
        <v>60</v>
      </c>
      <c r="AE4" s="31">
        <f t="shared" ref="AE4:AE35" si="10">VLOOKUP(AD4,AX:AY,2,0)</f>
        <v>5</v>
      </c>
      <c r="AF4" s="31" t="s">
        <v>61</v>
      </c>
      <c r="AG4" s="31">
        <f t="shared" ref="AG4:AG35" si="11">IF(AF4="是",5,0)</f>
        <v>5</v>
      </c>
      <c r="AH4" s="43" t="e">
        <f>VLOOKUP(B4,认定名单!B:C,17,0)</f>
        <v>#N/A</v>
      </c>
      <c r="AI4" s="13" t="e">
        <f t="shared" ref="AI4:AI35" si="12">IF(AH4&gt;=10%,"5",IF(AND(AH4&gt;=5%,AH4&lt;10%),"4",IF(AND(AH4&gt;=0%,AH4&lt;5%),"3","1")))</f>
        <v>#N/A</v>
      </c>
      <c r="AJ4" s="41" t="e">
        <f>VLOOKUP(B4,认定名单!B:C,29,0)</f>
        <v>#N/A</v>
      </c>
      <c r="AK4" s="44" t="e">
        <f t="shared" ref="AK4:AK35" si="13">IF(AJ4&gt;=10%,"5",IF(AND(AJ4&gt;=0%,AJ4&lt;10%),"3",IF(AND(AJ4&gt;=(-5%),AJ4&lt;0%),"2","1")))</f>
        <v>#N/A</v>
      </c>
      <c r="AL4" s="13" t="e">
        <f t="shared" ref="AL4:AL35" si="14">AK4+AI4+AG4+AE4+AC4+AA4+Y4+V4+Q4+N4+K4+H4+F4</f>
        <v>#N/A</v>
      </c>
      <c r="AM4" s="45"/>
      <c r="AN4" s="46">
        <v>90</v>
      </c>
      <c r="AO4" s="54" t="e">
        <f t="shared" ref="AO4:AO35" si="15">AL4-AN4</f>
        <v>#N/A</v>
      </c>
      <c r="AP4" s="5"/>
      <c r="AQ4" s="53" t="s">
        <v>62</v>
      </c>
      <c r="AR4" s="55" t="s">
        <v>63</v>
      </c>
      <c r="AS4" s="55">
        <v>15</v>
      </c>
      <c r="AT4" s="55" t="s">
        <v>64</v>
      </c>
      <c r="AU4" s="55">
        <v>30</v>
      </c>
      <c r="AV4" s="55" t="s">
        <v>65</v>
      </c>
      <c r="AW4" s="55">
        <v>5</v>
      </c>
      <c r="AX4" s="55" t="s">
        <v>66</v>
      </c>
      <c r="AY4" s="55">
        <v>5</v>
      </c>
      <c r="AZ4" s="55"/>
      <c r="BA4" s="7" t="s">
        <v>67</v>
      </c>
      <c r="BB4" s="7" t="s">
        <v>68</v>
      </c>
      <c r="BC4" s="7" t="s">
        <v>69</v>
      </c>
      <c r="BD4" s="8" t="e">
        <f>VLOOKUP(B4,认定名单!B:C,41,0)</f>
        <v>#N/A</v>
      </c>
      <c r="BE4" s="7" t="e">
        <f>VLOOKUP(BB4,认定名单!B:C,42,0)</f>
        <v>#N/A</v>
      </c>
      <c r="BF4" s="7" t="e">
        <f>VLOOKUP(BB4,认定名单!B:C,43,0)</f>
        <v>#N/A</v>
      </c>
      <c r="BG4" s="7" t="e">
        <f>SUM(BD4:BF4)</f>
        <v>#N/A</v>
      </c>
      <c r="BH4" s="7" t="e">
        <f>BG4-BE4</f>
        <v>#N/A</v>
      </c>
    </row>
    <row r="5" spans="1:60" s="6" customFormat="1" ht="40.5" customHeight="1" x14ac:dyDescent="0.2">
      <c r="A5" s="15">
        <v>2</v>
      </c>
      <c r="B5" s="16" t="s">
        <v>70</v>
      </c>
      <c r="C5" s="17" t="e">
        <f>VLOOKUP(B5,认定名单!#REF!,6,0)</f>
        <v>#REF!</v>
      </c>
      <c r="D5" s="17" t="e">
        <f>VLOOKUP(B5,认定名单!#REF!,5,0)</f>
        <v>#REF!</v>
      </c>
      <c r="E5" s="18" t="s">
        <v>59</v>
      </c>
      <c r="F5" s="19">
        <f t="shared" si="0"/>
        <v>0</v>
      </c>
      <c r="G5" s="16" t="s">
        <v>71</v>
      </c>
      <c r="H5" s="18">
        <f t="shared" si="1"/>
        <v>15</v>
      </c>
      <c r="I5" s="16" t="s">
        <v>72</v>
      </c>
      <c r="J5" s="33" t="e">
        <f>VLOOKUP(B5,认定名单!B:C,22,0)</f>
        <v>#N/A</v>
      </c>
      <c r="K5" s="17" t="e">
        <f t="shared" si="2"/>
        <v>#N/A</v>
      </c>
      <c r="L5" s="17" t="s">
        <v>59</v>
      </c>
      <c r="M5" s="16" t="s">
        <v>59</v>
      </c>
      <c r="N5" s="34">
        <f t="shared" si="3"/>
        <v>0</v>
      </c>
      <c r="O5" s="17" t="s">
        <v>59</v>
      </c>
      <c r="P5" s="16" t="s">
        <v>59</v>
      </c>
      <c r="Q5" s="34">
        <f t="shared" si="4"/>
        <v>0</v>
      </c>
      <c r="R5" s="38">
        <v>56</v>
      </c>
      <c r="S5" s="34" t="e">
        <f>VLOOKUP(B5,认定名单!B:C,41,0)</f>
        <v>#N/A</v>
      </c>
      <c r="T5" s="34" t="e">
        <f t="shared" si="5"/>
        <v>#N/A</v>
      </c>
      <c r="U5" s="34">
        <v>1</v>
      </c>
      <c r="V5" s="34">
        <f t="shared" si="6"/>
        <v>3</v>
      </c>
      <c r="W5" s="17" t="s">
        <v>59</v>
      </c>
      <c r="X5" s="34" t="s">
        <v>59</v>
      </c>
      <c r="Y5" s="19">
        <f t="shared" si="7"/>
        <v>0</v>
      </c>
      <c r="Z5" s="42" t="e">
        <f>VLOOKUP(B5,认定名单!B:C,35,0)</f>
        <v>#N/A</v>
      </c>
      <c r="AA5" s="34" t="e">
        <f t="shared" si="8"/>
        <v>#N/A</v>
      </c>
      <c r="AB5" s="34" t="s">
        <v>56</v>
      </c>
      <c r="AC5" s="34">
        <f t="shared" si="9"/>
        <v>5</v>
      </c>
      <c r="AD5" s="17" t="s">
        <v>59</v>
      </c>
      <c r="AE5" s="34">
        <f t="shared" si="10"/>
        <v>0</v>
      </c>
      <c r="AF5" s="34" t="s">
        <v>61</v>
      </c>
      <c r="AG5" s="34">
        <f t="shared" si="11"/>
        <v>5</v>
      </c>
      <c r="AH5" s="47" t="e">
        <f>VLOOKUP(B5,认定名单!B:C,17,0)</f>
        <v>#N/A</v>
      </c>
      <c r="AI5" s="17" t="e">
        <f t="shared" si="12"/>
        <v>#N/A</v>
      </c>
      <c r="AJ5" s="42" t="e">
        <f>VLOOKUP(B5,认定名单!B:C,29,0)</f>
        <v>#N/A</v>
      </c>
      <c r="AK5" s="48" t="e">
        <f t="shared" si="13"/>
        <v>#N/A</v>
      </c>
      <c r="AL5" s="17" t="e">
        <f t="shared" si="14"/>
        <v>#N/A</v>
      </c>
      <c r="AM5" s="49"/>
      <c r="AN5" s="50">
        <v>29</v>
      </c>
      <c r="AO5" s="56" t="e">
        <f t="shared" si="15"/>
        <v>#N/A</v>
      </c>
      <c r="AP5" s="57"/>
      <c r="AQ5" s="58" t="s">
        <v>73</v>
      </c>
      <c r="AR5" s="59" t="s">
        <v>74</v>
      </c>
      <c r="AS5" s="59">
        <v>15</v>
      </c>
      <c r="AT5" s="59" t="s">
        <v>75</v>
      </c>
      <c r="AU5" s="59">
        <v>20</v>
      </c>
      <c r="AV5" s="59" t="s">
        <v>76</v>
      </c>
      <c r="AW5" s="59">
        <v>3</v>
      </c>
      <c r="AX5" s="59" t="s">
        <v>77</v>
      </c>
      <c r="AY5" s="59">
        <v>5</v>
      </c>
      <c r="AZ5" s="59"/>
      <c r="BA5" s="7" t="s">
        <v>78</v>
      </c>
      <c r="BB5" s="6" t="s">
        <v>79</v>
      </c>
      <c r="BC5" s="6" t="s">
        <v>69</v>
      </c>
      <c r="BD5" s="62" t="e">
        <f>VLOOKUP(B5,认定名单!B:C,41,0)</f>
        <v>#N/A</v>
      </c>
      <c r="BE5" s="6" t="e">
        <f>VLOOKUP(BB5,认定名单!B:C,42,0)</f>
        <v>#N/A</v>
      </c>
      <c r="BF5" s="6" t="e">
        <f>VLOOKUP(BB5,认定名单!B:C,43,0)</f>
        <v>#N/A</v>
      </c>
      <c r="BG5" s="6" t="e">
        <f t="shared" ref="BG5:BG68" si="16">SUM(BD5:BF5)</f>
        <v>#N/A</v>
      </c>
      <c r="BH5" s="6" t="e">
        <f>BG5-BE5</f>
        <v>#N/A</v>
      </c>
    </row>
    <row r="6" spans="1:60" ht="30" customHeight="1" x14ac:dyDescent="0.2">
      <c r="A6" s="10">
        <v>3</v>
      </c>
      <c r="B6" s="12" t="s">
        <v>80</v>
      </c>
      <c r="C6" s="13" t="e">
        <f>VLOOKUP(B6,认定名单!#REF!,6,0)</f>
        <v>#REF!</v>
      </c>
      <c r="D6" s="13" t="e">
        <f>VLOOKUP(B6,认定名单!#REF!,5,0)</f>
        <v>#REF!</v>
      </c>
      <c r="E6" s="11" t="s">
        <v>81</v>
      </c>
      <c r="F6" s="14">
        <f t="shared" si="0"/>
        <v>5</v>
      </c>
      <c r="G6" s="12" t="s">
        <v>82</v>
      </c>
      <c r="H6" s="11">
        <f t="shared" si="1"/>
        <v>10</v>
      </c>
      <c r="I6" s="12" t="s">
        <v>83</v>
      </c>
      <c r="J6" s="30" t="e">
        <f>VLOOKUP(B6,认定名单!B:C,22,0)</f>
        <v>#N/A</v>
      </c>
      <c r="K6" s="13" t="e">
        <f t="shared" si="2"/>
        <v>#N/A</v>
      </c>
      <c r="L6" s="13" t="s">
        <v>56</v>
      </c>
      <c r="M6" s="12" t="s">
        <v>84</v>
      </c>
      <c r="N6" s="31">
        <f t="shared" si="3"/>
        <v>5</v>
      </c>
      <c r="O6" s="13" t="s">
        <v>59</v>
      </c>
      <c r="P6" s="12" t="s">
        <v>59</v>
      </c>
      <c r="Q6" s="31">
        <f t="shared" si="4"/>
        <v>0</v>
      </c>
      <c r="R6" s="37">
        <v>31</v>
      </c>
      <c r="S6" s="31" t="e">
        <f>VLOOKUP(B6,认定名单!B:C,41,0)</f>
        <v>#N/A</v>
      </c>
      <c r="T6" s="31" t="e">
        <f t="shared" si="5"/>
        <v>#N/A</v>
      </c>
      <c r="U6" s="31">
        <v>1</v>
      </c>
      <c r="V6" s="31">
        <f t="shared" si="6"/>
        <v>3</v>
      </c>
      <c r="W6" s="13" t="s">
        <v>59</v>
      </c>
      <c r="X6" s="31" t="s">
        <v>59</v>
      </c>
      <c r="Y6" s="14">
        <f t="shared" si="7"/>
        <v>0</v>
      </c>
      <c r="Z6" s="41" t="e">
        <f>VLOOKUP(B6,认定名单!B:C,35,0)</f>
        <v>#N/A</v>
      </c>
      <c r="AA6" s="31" t="e">
        <f t="shared" si="8"/>
        <v>#N/A</v>
      </c>
      <c r="AB6" s="13" t="s">
        <v>56</v>
      </c>
      <c r="AC6" s="31">
        <f t="shared" si="9"/>
        <v>5</v>
      </c>
      <c r="AD6" s="13" t="s">
        <v>59</v>
      </c>
      <c r="AE6" s="31">
        <f t="shared" si="10"/>
        <v>0</v>
      </c>
      <c r="AF6" s="31" t="s">
        <v>61</v>
      </c>
      <c r="AG6" s="31">
        <f t="shared" si="11"/>
        <v>5</v>
      </c>
      <c r="AH6" s="43" t="e">
        <f>VLOOKUP(B6,认定名单!B:C,17,0)</f>
        <v>#N/A</v>
      </c>
      <c r="AI6" s="13" t="e">
        <f t="shared" si="12"/>
        <v>#N/A</v>
      </c>
      <c r="AJ6" s="41" t="e">
        <f>VLOOKUP(B6,认定名单!B:C,29,0)</f>
        <v>#N/A</v>
      </c>
      <c r="AK6" s="44" t="e">
        <f t="shared" si="13"/>
        <v>#N/A</v>
      </c>
      <c r="AL6" s="13" t="e">
        <f t="shared" si="14"/>
        <v>#N/A</v>
      </c>
      <c r="AM6" s="45"/>
      <c r="AN6" s="46">
        <v>45</v>
      </c>
      <c r="AO6" s="54" t="e">
        <f t="shared" si="15"/>
        <v>#N/A</v>
      </c>
      <c r="AP6" s="5"/>
      <c r="AQ6" s="53"/>
      <c r="AR6" s="60" t="s">
        <v>85</v>
      </c>
      <c r="AS6" s="55">
        <v>15</v>
      </c>
      <c r="AT6" s="55" t="s">
        <v>86</v>
      </c>
      <c r="AU6" s="55">
        <v>15</v>
      </c>
      <c r="AV6" s="55" t="s">
        <v>87</v>
      </c>
      <c r="AW6" s="55">
        <v>5</v>
      </c>
      <c r="AX6" s="55" t="s">
        <v>88</v>
      </c>
      <c r="AY6" s="55">
        <v>5</v>
      </c>
      <c r="AZ6" s="55"/>
      <c r="BA6" s="7" t="s">
        <v>89</v>
      </c>
      <c r="BB6" s="63" t="s">
        <v>90</v>
      </c>
      <c r="BC6" s="7">
        <v>1</v>
      </c>
      <c r="BD6" s="8" t="e">
        <f>VLOOKUP(B6,认定名单!B:C,41,0)</f>
        <v>#N/A</v>
      </c>
      <c r="BE6" s="7" t="e">
        <f>VLOOKUP(BB6,认定名单!B:C,42,0)</f>
        <v>#N/A</v>
      </c>
      <c r="BF6" s="7" t="e">
        <f>VLOOKUP(BB6,认定名单!B:C,43,0)</f>
        <v>#N/A</v>
      </c>
      <c r="BG6" s="7" t="e">
        <f t="shared" si="16"/>
        <v>#N/A</v>
      </c>
      <c r="BH6" s="7" t="e">
        <f t="shared" ref="BH6:BH68" si="17">BG6-BE6</f>
        <v>#N/A</v>
      </c>
    </row>
    <row r="7" spans="1:60" ht="30" customHeight="1" x14ac:dyDescent="0.2">
      <c r="A7" s="10">
        <v>4</v>
      </c>
      <c r="B7" s="12" t="s">
        <v>91</v>
      </c>
      <c r="C7" s="13" t="e">
        <f>VLOOKUP(B7,认定名单!#REF!,6,0)</f>
        <v>#REF!</v>
      </c>
      <c r="D7" s="13" t="e">
        <f>VLOOKUP(B7,认定名单!#REF!,5,0)</f>
        <v>#REF!</v>
      </c>
      <c r="E7" s="11" t="s">
        <v>81</v>
      </c>
      <c r="F7" s="14">
        <f t="shared" si="0"/>
        <v>5</v>
      </c>
      <c r="G7" s="11" t="s">
        <v>82</v>
      </c>
      <c r="H7" s="11">
        <f t="shared" si="1"/>
        <v>10</v>
      </c>
      <c r="I7" s="12" t="s">
        <v>92</v>
      </c>
      <c r="J7" s="30" t="e">
        <f>VLOOKUP(B7,认定名单!B:C,22,0)</f>
        <v>#N/A</v>
      </c>
      <c r="K7" s="13" t="e">
        <f t="shared" si="2"/>
        <v>#N/A</v>
      </c>
      <c r="L7" s="13" t="s">
        <v>56</v>
      </c>
      <c r="M7" s="12" t="s">
        <v>93</v>
      </c>
      <c r="N7" s="31">
        <f t="shared" si="3"/>
        <v>5</v>
      </c>
      <c r="O7" s="13" t="s">
        <v>59</v>
      </c>
      <c r="P7" s="12" t="s">
        <v>59</v>
      </c>
      <c r="Q7" s="31">
        <f t="shared" si="4"/>
        <v>0</v>
      </c>
      <c r="R7" s="37">
        <v>26</v>
      </c>
      <c r="S7" s="31" t="e">
        <f>VLOOKUP(B7,认定名单!B:C,41,0)</f>
        <v>#N/A</v>
      </c>
      <c r="T7" s="31" t="e">
        <f t="shared" si="5"/>
        <v>#N/A</v>
      </c>
      <c r="U7" s="31">
        <v>1</v>
      </c>
      <c r="V7" s="31">
        <f t="shared" si="6"/>
        <v>3</v>
      </c>
      <c r="W7" s="13" t="s">
        <v>94</v>
      </c>
      <c r="X7" s="31" t="s">
        <v>95</v>
      </c>
      <c r="Y7" s="14">
        <f t="shared" si="7"/>
        <v>5</v>
      </c>
      <c r="Z7" s="41" t="e">
        <f>VLOOKUP(B7,认定名单!B:C,35,0)</f>
        <v>#N/A</v>
      </c>
      <c r="AA7" s="31" t="e">
        <f t="shared" si="8"/>
        <v>#N/A</v>
      </c>
      <c r="AB7" s="13" t="s">
        <v>56</v>
      </c>
      <c r="AC7" s="31">
        <f t="shared" si="9"/>
        <v>5</v>
      </c>
      <c r="AD7" s="13" t="s">
        <v>60</v>
      </c>
      <c r="AE7" s="31">
        <f t="shared" si="10"/>
        <v>5</v>
      </c>
      <c r="AF7" s="31" t="s">
        <v>61</v>
      </c>
      <c r="AG7" s="31">
        <f t="shared" si="11"/>
        <v>5</v>
      </c>
      <c r="AH7" s="43" t="e">
        <f>VLOOKUP(B7,认定名单!B:C,17,0)</f>
        <v>#N/A</v>
      </c>
      <c r="AI7" s="13" t="e">
        <f t="shared" si="12"/>
        <v>#N/A</v>
      </c>
      <c r="AJ7" s="41" t="e">
        <f>VLOOKUP(B7,认定名单!B:C,29,0)</f>
        <v>#N/A</v>
      </c>
      <c r="AK7" s="44" t="e">
        <f t="shared" si="13"/>
        <v>#N/A</v>
      </c>
      <c r="AL7" s="13" t="e">
        <f t="shared" si="14"/>
        <v>#N/A</v>
      </c>
      <c r="AM7" s="45"/>
      <c r="AN7" s="46">
        <v>63</v>
      </c>
      <c r="AO7" s="54" t="e">
        <f t="shared" si="15"/>
        <v>#N/A</v>
      </c>
      <c r="AP7" s="5"/>
      <c r="AQ7" s="53"/>
      <c r="AR7" s="60" t="s">
        <v>96</v>
      </c>
      <c r="AS7" s="55">
        <v>15</v>
      </c>
      <c r="AT7" s="55" t="s">
        <v>97</v>
      </c>
      <c r="AU7" s="55">
        <v>10</v>
      </c>
      <c r="AV7" s="55" t="s">
        <v>98</v>
      </c>
      <c r="AW7" s="55">
        <v>0</v>
      </c>
      <c r="AX7" s="55" t="s">
        <v>99</v>
      </c>
      <c r="AY7" s="55">
        <v>5</v>
      </c>
      <c r="AZ7" s="55"/>
      <c r="BA7" s="7" t="s">
        <v>100</v>
      </c>
      <c r="BB7" s="7" t="s">
        <v>101</v>
      </c>
      <c r="BC7" s="7" t="s">
        <v>102</v>
      </c>
      <c r="BD7" s="8" t="e">
        <f>VLOOKUP(B7,认定名单!B:C,41,0)</f>
        <v>#N/A</v>
      </c>
      <c r="BE7" s="7" t="e">
        <f>VLOOKUP(BB7,认定名单!B:C,42,0)</f>
        <v>#N/A</v>
      </c>
      <c r="BF7" s="7" t="e">
        <f>VLOOKUP(BB7,认定名单!B:C,43,0)</f>
        <v>#N/A</v>
      </c>
      <c r="BG7" s="7" t="e">
        <f t="shared" si="16"/>
        <v>#N/A</v>
      </c>
      <c r="BH7" s="7" t="e">
        <f t="shared" si="17"/>
        <v>#N/A</v>
      </c>
    </row>
    <row r="8" spans="1:60" ht="30" customHeight="1" x14ac:dyDescent="0.2">
      <c r="A8" s="10">
        <v>5</v>
      </c>
      <c r="B8" s="12" t="s">
        <v>103</v>
      </c>
      <c r="C8" s="13" t="e">
        <f>VLOOKUP(B8,认定名单!#REF!,6,0)</f>
        <v>#REF!</v>
      </c>
      <c r="D8" s="13" t="e">
        <f>VLOOKUP(B8,认定名单!#REF!,5,0)</f>
        <v>#REF!</v>
      </c>
      <c r="E8" s="11" t="s">
        <v>104</v>
      </c>
      <c r="F8" s="14">
        <f t="shared" si="0"/>
        <v>5</v>
      </c>
      <c r="G8" s="11" t="s">
        <v>82</v>
      </c>
      <c r="H8" s="11">
        <f t="shared" si="1"/>
        <v>10</v>
      </c>
      <c r="I8" s="12" t="s">
        <v>105</v>
      </c>
      <c r="J8" s="30" t="e">
        <f>VLOOKUP(B8,认定名单!B:C,22,0)</f>
        <v>#N/A</v>
      </c>
      <c r="K8" s="13" t="e">
        <f t="shared" si="2"/>
        <v>#N/A</v>
      </c>
      <c r="L8" s="13" t="s">
        <v>56</v>
      </c>
      <c r="M8" s="12" t="s">
        <v>106</v>
      </c>
      <c r="N8" s="31">
        <f t="shared" si="3"/>
        <v>5</v>
      </c>
      <c r="O8" s="13" t="s">
        <v>59</v>
      </c>
      <c r="P8" s="12" t="s">
        <v>59</v>
      </c>
      <c r="Q8" s="31">
        <f t="shared" si="4"/>
        <v>0</v>
      </c>
      <c r="R8" s="37">
        <v>16</v>
      </c>
      <c r="S8" s="31" t="e">
        <f>VLOOKUP(B8,认定名单!B:C,41,0)</f>
        <v>#N/A</v>
      </c>
      <c r="T8" s="31" t="e">
        <f t="shared" si="5"/>
        <v>#N/A</v>
      </c>
      <c r="U8" s="31">
        <v>3</v>
      </c>
      <c r="V8" s="31">
        <f t="shared" si="6"/>
        <v>5</v>
      </c>
      <c r="W8" s="13" t="s">
        <v>94</v>
      </c>
      <c r="X8" s="39" t="s">
        <v>107</v>
      </c>
      <c r="Y8" s="14">
        <f t="shared" si="7"/>
        <v>5</v>
      </c>
      <c r="Z8" s="41" t="e">
        <f>VLOOKUP(B8,认定名单!B:C,35,0)</f>
        <v>#N/A</v>
      </c>
      <c r="AA8" s="31" t="e">
        <f t="shared" si="8"/>
        <v>#N/A</v>
      </c>
      <c r="AB8" s="31" t="s">
        <v>56</v>
      </c>
      <c r="AC8" s="31">
        <f t="shared" si="9"/>
        <v>5</v>
      </c>
      <c r="AD8" s="13" t="s">
        <v>60</v>
      </c>
      <c r="AE8" s="31">
        <f t="shared" si="10"/>
        <v>5</v>
      </c>
      <c r="AF8" s="31" t="s">
        <v>61</v>
      </c>
      <c r="AG8" s="31">
        <f t="shared" si="11"/>
        <v>5</v>
      </c>
      <c r="AH8" s="43" t="e">
        <f>VLOOKUP(B8,认定名单!B:C,17,0)</f>
        <v>#N/A</v>
      </c>
      <c r="AI8" s="13" t="e">
        <f t="shared" si="12"/>
        <v>#N/A</v>
      </c>
      <c r="AJ8" s="41" t="e">
        <f>VLOOKUP(B8,认定名单!B:C,29,0)</f>
        <v>#N/A</v>
      </c>
      <c r="AK8" s="44" t="e">
        <f t="shared" si="13"/>
        <v>#N/A</v>
      </c>
      <c r="AL8" s="13" t="e">
        <f t="shared" si="14"/>
        <v>#N/A</v>
      </c>
      <c r="AM8" s="45"/>
      <c r="AN8" s="46">
        <v>61</v>
      </c>
      <c r="AO8" s="54" t="e">
        <f t="shared" si="15"/>
        <v>#N/A</v>
      </c>
      <c r="AP8" s="5"/>
      <c r="AQ8" s="53"/>
      <c r="AR8" s="55" t="s">
        <v>108</v>
      </c>
      <c r="AS8" s="55">
        <v>10</v>
      </c>
      <c r="AT8" s="55" t="s">
        <v>98</v>
      </c>
      <c r="AU8" s="55">
        <v>0</v>
      </c>
      <c r="AV8" s="55"/>
      <c r="AW8" s="55"/>
      <c r="AX8" s="55" t="s">
        <v>109</v>
      </c>
      <c r="AY8" s="55">
        <v>5</v>
      </c>
      <c r="AZ8" s="55"/>
      <c r="BA8" s="7" t="s">
        <v>110</v>
      </c>
      <c r="BB8" s="7" t="s">
        <v>111</v>
      </c>
      <c r="BC8" s="7">
        <v>11</v>
      </c>
      <c r="BD8" s="8" t="e">
        <f>VLOOKUP(B8,认定名单!B:C,41,0)</f>
        <v>#N/A</v>
      </c>
      <c r="BE8" s="7" t="e">
        <f>VLOOKUP(BB8,认定名单!B:C,42,0)</f>
        <v>#N/A</v>
      </c>
      <c r="BF8" s="7" t="e">
        <f>VLOOKUP(BB8,认定名单!B:C,43,0)</f>
        <v>#N/A</v>
      </c>
      <c r="BG8" s="7" t="e">
        <f t="shared" si="16"/>
        <v>#N/A</v>
      </c>
      <c r="BH8" s="7" t="e">
        <f t="shared" si="17"/>
        <v>#N/A</v>
      </c>
    </row>
    <row r="9" spans="1:60" ht="30" customHeight="1" x14ac:dyDescent="0.2">
      <c r="A9" s="10">
        <v>6</v>
      </c>
      <c r="B9" s="12" t="s">
        <v>112</v>
      </c>
      <c r="C9" s="13" t="e">
        <f>VLOOKUP(B9,认定名单!#REF!,6,0)</f>
        <v>#REF!</v>
      </c>
      <c r="D9" s="13" t="e">
        <f>VLOOKUP(B9,认定名单!#REF!,5,0)</f>
        <v>#REF!</v>
      </c>
      <c r="E9" s="11" t="s">
        <v>81</v>
      </c>
      <c r="F9" s="14">
        <f t="shared" si="0"/>
        <v>5</v>
      </c>
      <c r="G9" s="12" t="s">
        <v>82</v>
      </c>
      <c r="H9" s="11">
        <f t="shared" si="1"/>
        <v>10</v>
      </c>
      <c r="I9" s="12" t="s">
        <v>113</v>
      </c>
      <c r="J9" s="30" t="e">
        <f>VLOOKUP(B9,认定名单!B:C,22,0)</f>
        <v>#N/A</v>
      </c>
      <c r="K9" s="13" t="e">
        <f t="shared" si="2"/>
        <v>#N/A</v>
      </c>
      <c r="L9" s="13" t="s">
        <v>56</v>
      </c>
      <c r="M9" s="12" t="s">
        <v>114</v>
      </c>
      <c r="N9" s="31">
        <f t="shared" si="3"/>
        <v>5</v>
      </c>
      <c r="O9" s="13" t="s">
        <v>59</v>
      </c>
      <c r="P9" s="12" t="s">
        <v>59</v>
      </c>
      <c r="Q9" s="31">
        <f t="shared" si="4"/>
        <v>0</v>
      </c>
      <c r="R9" s="37">
        <v>30</v>
      </c>
      <c r="S9" s="31" t="e">
        <f>VLOOKUP(B9,认定名单!B:C,41,0)</f>
        <v>#N/A</v>
      </c>
      <c r="T9" s="31" t="e">
        <f t="shared" si="5"/>
        <v>#N/A</v>
      </c>
      <c r="U9" s="31">
        <v>0</v>
      </c>
      <c r="V9" s="31">
        <f t="shared" si="6"/>
        <v>2</v>
      </c>
      <c r="W9" s="13" t="s">
        <v>59</v>
      </c>
      <c r="X9" s="31" t="s">
        <v>59</v>
      </c>
      <c r="Y9" s="14">
        <f t="shared" si="7"/>
        <v>0</v>
      </c>
      <c r="Z9" s="41" t="e">
        <f>VLOOKUP(B9,认定名单!B:C,35,0)</f>
        <v>#N/A</v>
      </c>
      <c r="AA9" s="31" t="e">
        <f t="shared" si="8"/>
        <v>#N/A</v>
      </c>
      <c r="AB9" s="13" t="s">
        <v>59</v>
      </c>
      <c r="AC9" s="31">
        <f t="shared" si="9"/>
        <v>0</v>
      </c>
      <c r="AD9" s="13" t="s">
        <v>59</v>
      </c>
      <c r="AE9" s="31">
        <f t="shared" si="10"/>
        <v>0</v>
      </c>
      <c r="AF9" s="31" t="s">
        <v>61</v>
      </c>
      <c r="AG9" s="31">
        <f t="shared" si="11"/>
        <v>5</v>
      </c>
      <c r="AH9" s="43" t="e">
        <f>VLOOKUP(B9,认定名单!B:C,17,0)</f>
        <v>#N/A</v>
      </c>
      <c r="AI9" s="13" t="e">
        <f t="shared" si="12"/>
        <v>#N/A</v>
      </c>
      <c r="AJ9" s="41" t="e">
        <f>VLOOKUP(B9,认定名单!B:C,29,0)</f>
        <v>#N/A</v>
      </c>
      <c r="AK9" s="44" t="e">
        <f t="shared" si="13"/>
        <v>#N/A</v>
      </c>
      <c r="AL9" s="13" t="e">
        <f t="shared" si="14"/>
        <v>#N/A</v>
      </c>
      <c r="AM9" s="45"/>
      <c r="AN9" s="46">
        <v>47</v>
      </c>
      <c r="AO9" s="54" t="e">
        <f t="shared" si="15"/>
        <v>#N/A</v>
      </c>
      <c r="AP9" s="5"/>
      <c r="AQ9" s="53"/>
      <c r="AR9" s="55" t="s">
        <v>115</v>
      </c>
      <c r="AS9" s="55">
        <v>10</v>
      </c>
      <c r="AT9" s="55"/>
      <c r="AU9" s="55"/>
      <c r="AV9" s="55"/>
      <c r="AW9" s="55"/>
      <c r="AX9" s="55" t="s">
        <v>98</v>
      </c>
      <c r="AY9" s="55">
        <v>0</v>
      </c>
      <c r="AZ9" s="55"/>
      <c r="BA9" s="7" t="s">
        <v>116</v>
      </c>
      <c r="BB9" s="7" t="s">
        <v>117</v>
      </c>
      <c r="BC9" s="7" t="s">
        <v>69</v>
      </c>
      <c r="BD9" s="8" t="e">
        <f>VLOOKUP(B9,认定名单!B:C,41,0)</f>
        <v>#N/A</v>
      </c>
      <c r="BE9" s="7" t="e">
        <f>VLOOKUP(BB9,认定名单!B:C,42,0)</f>
        <v>#N/A</v>
      </c>
      <c r="BF9" s="7" t="e">
        <f>VLOOKUP(BB9,认定名单!B:C,43,0)</f>
        <v>#N/A</v>
      </c>
      <c r="BG9" s="7" t="e">
        <f t="shared" si="16"/>
        <v>#N/A</v>
      </c>
      <c r="BH9" s="7" t="e">
        <f t="shared" si="17"/>
        <v>#N/A</v>
      </c>
    </row>
    <row r="10" spans="1:60" ht="30" customHeight="1" x14ac:dyDescent="0.2">
      <c r="A10" s="10">
        <v>7</v>
      </c>
      <c r="B10" s="12" t="s">
        <v>118</v>
      </c>
      <c r="C10" s="13" t="e">
        <f>VLOOKUP(B10,认定名单!#REF!,6,0)</f>
        <v>#REF!</v>
      </c>
      <c r="D10" s="13" t="e">
        <f>VLOOKUP(B10,认定名单!#REF!,5,0)</f>
        <v>#REF!</v>
      </c>
      <c r="E10" s="11" t="s">
        <v>59</v>
      </c>
      <c r="F10" s="14">
        <f t="shared" si="0"/>
        <v>0</v>
      </c>
      <c r="G10" s="11" t="s">
        <v>59</v>
      </c>
      <c r="H10" s="11">
        <f t="shared" si="1"/>
        <v>0</v>
      </c>
      <c r="I10" s="12" t="s">
        <v>59</v>
      </c>
      <c r="J10" s="30" t="e">
        <f>VLOOKUP(B10,认定名单!B:C,22,0)</f>
        <v>#N/A</v>
      </c>
      <c r="K10" s="13" t="e">
        <f t="shared" si="2"/>
        <v>#N/A</v>
      </c>
      <c r="L10" s="13" t="s">
        <v>56</v>
      </c>
      <c r="M10" s="12" t="s">
        <v>114</v>
      </c>
      <c r="N10" s="31">
        <f t="shared" si="3"/>
        <v>5</v>
      </c>
      <c r="O10" s="13" t="s">
        <v>59</v>
      </c>
      <c r="P10" s="12" t="s">
        <v>59</v>
      </c>
      <c r="Q10" s="31">
        <f t="shared" si="4"/>
        <v>0</v>
      </c>
      <c r="R10" s="37">
        <v>20</v>
      </c>
      <c r="S10" s="31" t="e">
        <f>VLOOKUP(B10,认定名单!B:C,41,0)</f>
        <v>#N/A</v>
      </c>
      <c r="T10" s="31">
        <v>0</v>
      </c>
      <c r="U10" s="31">
        <v>0</v>
      </c>
      <c r="V10" s="31">
        <f t="shared" si="6"/>
        <v>2</v>
      </c>
      <c r="W10" s="13" t="s">
        <v>59</v>
      </c>
      <c r="X10" s="31" t="s">
        <v>59</v>
      </c>
      <c r="Y10" s="14">
        <f t="shared" si="7"/>
        <v>0</v>
      </c>
      <c r="Z10" s="41" t="e">
        <f>VLOOKUP(B10,认定名单!B:C,35,0)</f>
        <v>#N/A</v>
      </c>
      <c r="AA10" s="31" t="e">
        <f t="shared" si="8"/>
        <v>#N/A</v>
      </c>
      <c r="AB10" s="31" t="s">
        <v>56</v>
      </c>
      <c r="AC10" s="31">
        <f t="shared" si="9"/>
        <v>5</v>
      </c>
      <c r="AD10" s="13" t="s">
        <v>60</v>
      </c>
      <c r="AE10" s="31">
        <f t="shared" si="10"/>
        <v>5</v>
      </c>
      <c r="AF10" s="31" t="s">
        <v>61</v>
      </c>
      <c r="AG10" s="31">
        <f t="shared" si="11"/>
        <v>5</v>
      </c>
      <c r="AH10" s="43" t="e">
        <f>VLOOKUP(B10,认定名单!B:C,17,0)</f>
        <v>#N/A</v>
      </c>
      <c r="AI10" s="13" t="e">
        <f t="shared" si="12"/>
        <v>#N/A</v>
      </c>
      <c r="AJ10" s="41" t="e">
        <f>VLOOKUP(B10,认定名单!B:C,29,0)</f>
        <v>#N/A</v>
      </c>
      <c r="AK10" s="44" t="e">
        <f t="shared" si="13"/>
        <v>#N/A</v>
      </c>
      <c r="AL10" s="13" t="e">
        <f t="shared" si="14"/>
        <v>#N/A</v>
      </c>
      <c r="AM10" s="45"/>
      <c r="AN10" s="46">
        <v>42</v>
      </c>
      <c r="AO10" s="54" t="e">
        <f t="shared" si="15"/>
        <v>#N/A</v>
      </c>
      <c r="AP10" s="5"/>
      <c r="AQ10" s="53"/>
      <c r="AR10" s="55" t="s">
        <v>119</v>
      </c>
      <c r="AS10" s="55">
        <v>5</v>
      </c>
      <c r="AT10" s="55"/>
      <c r="AU10" s="55"/>
      <c r="AV10" s="55"/>
      <c r="AW10" s="55"/>
      <c r="AX10" s="55"/>
      <c r="AY10" s="55"/>
      <c r="AZ10" s="55"/>
      <c r="BA10" s="7" t="s">
        <v>120</v>
      </c>
      <c r="BB10" s="7" t="s">
        <v>121</v>
      </c>
      <c r="BC10" s="7" t="s">
        <v>69</v>
      </c>
      <c r="BD10" s="8" t="e">
        <f>VLOOKUP(B10,认定名单!B:C,41,0)</f>
        <v>#N/A</v>
      </c>
      <c r="BE10" s="7" t="e">
        <f>VLOOKUP(BB10,认定名单!B:C,42,0)</f>
        <v>#N/A</v>
      </c>
      <c r="BF10" s="7" t="e">
        <f>VLOOKUP(BB10,认定名单!B:C,43,0)</f>
        <v>#N/A</v>
      </c>
      <c r="BG10" s="7" t="e">
        <f t="shared" si="16"/>
        <v>#N/A</v>
      </c>
      <c r="BH10" s="7" t="e">
        <f t="shared" si="17"/>
        <v>#N/A</v>
      </c>
    </row>
    <row r="11" spans="1:60" ht="30" customHeight="1" x14ac:dyDescent="0.2">
      <c r="A11" s="10">
        <v>8</v>
      </c>
      <c r="B11" s="12" t="s">
        <v>122</v>
      </c>
      <c r="C11" s="13" t="e">
        <f>VLOOKUP(B11,认定名单!#REF!,6,0)</f>
        <v>#REF!</v>
      </c>
      <c r="D11" s="13" t="e">
        <f>VLOOKUP(B11,认定名单!#REF!,5,0)</f>
        <v>#REF!</v>
      </c>
      <c r="E11" s="11" t="s">
        <v>104</v>
      </c>
      <c r="F11" s="14">
        <f t="shared" si="0"/>
        <v>5</v>
      </c>
      <c r="G11" s="11" t="s">
        <v>82</v>
      </c>
      <c r="H11" s="11">
        <f t="shared" si="1"/>
        <v>10</v>
      </c>
      <c r="I11" s="12" t="s">
        <v>123</v>
      </c>
      <c r="J11" s="30" t="e">
        <f>VLOOKUP(B11,认定名单!B:C,22,0)</f>
        <v>#N/A</v>
      </c>
      <c r="K11" s="13" t="e">
        <f t="shared" si="2"/>
        <v>#N/A</v>
      </c>
      <c r="L11" s="13" t="s">
        <v>56</v>
      </c>
      <c r="M11" s="12" t="s">
        <v>124</v>
      </c>
      <c r="N11" s="31">
        <f t="shared" si="3"/>
        <v>5</v>
      </c>
      <c r="O11" s="13" t="s">
        <v>59</v>
      </c>
      <c r="P11" s="12" t="s">
        <v>59</v>
      </c>
      <c r="Q11" s="31">
        <f t="shared" si="4"/>
        <v>0</v>
      </c>
      <c r="R11" s="37">
        <v>44</v>
      </c>
      <c r="S11" s="31" t="e">
        <f>VLOOKUP(B11,认定名单!B:C,41,0)</f>
        <v>#N/A</v>
      </c>
      <c r="T11" s="31" t="e">
        <f>S11-1</f>
        <v>#N/A</v>
      </c>
      <c r="U11" s="31">
        <v>3</v>
      </c>
      <c r="V11" s="31">
        <f t="shared" si="6"/>
        <v>5</v>
      </c>
      <c r="W11" s="13" t="s">
        <v>59</v>
      </c>
      <c r="X11" s="31" t="s">
        <v>59</v>
      </c>
      <c r="Y11" s="14">
        <f t="shared" si="7"/>
        <v>0</v>
      </c>
      <c r="Z11" s="41" t="e">
        <f>VLOOKUP(B11,认定名单!B:C,35,0)</f>
        <v>#N/A</v>
      </c>
      <c r="AA11" s="31" t="e">
        <f t="shared" si="8"/>
        <v>#N/A</v>
      </c>
      <c r="AB11" s="31" t="s">
        <v>59</v>
      </c>
      <c r="AC11" s="31">
        <f t="shared" si="9"/>
        <v>0</v>
      </c>
      <c r="AD11" s="13" t="s">
        <v>59</v>
      </c>
      <c r="AE11" s="31">
        <f t="shared" si="10"/>
        <v>0</v>
      </c>
      <c r="AF11" s="31" t="s">
        <v>125</v>
      </c>
      <c r="AG11" s="31">
        <f t="shared" si="11"/>
        <v>0</v>
      </c>
      <c r="AH11" s="43" t="e">
        <f>VLOOKUP(B11,认定名单!B:C,17,0)</f>
        <v>#N/A</v>
      </c>
      <c r="AI11" s="13" t="e">
        <f t="shared" si="12"/>
        <v>#N/A</v>
      </c>
      <c r="AJ11" s="41" t="e">
        <f>VLOOKUP(B11,认定名单!B:C,29,0)</f>
        <v>#N/A</v>
      </c>
      <c r="AK11" s="44" t="e">
        <f t="shared" si="13"/>
        <v>#N/A</v>
      </c>
      <c r="AL11" s="13" t="e">
        <f t="shared" si="14"/>
        <v>#N/A</v>
      </c>
      <c r="AM11" s="51" t="s">
        <v>126</v>
      </c>
      <c r="AN11" s="46">
        <v>41</v>
      </c>
      <c r="AO11" s="54" t="e">
        <f t="shared" si="15"/>
        <v>#N/A</v>
      </c>
      <c r="AP11" s="5"/>
      <c r="AQ11" s="53"/>
      <c r="AR11" s="55" t="s">
        <v>127</v>
      </c>
      <c r="AS11" s="55">
        <v>5</v>
      </c>
      <c r="AT11" s="55"/>
      <c r="AU11" s="55"/>
      <c r="AV11" s="55"/>
      <c r="AW11" s="55"/>
      <c r="AX11" s="55"/>
      <c r="AY11" s="55"/>
      <c r="AZ11" s="55"/>
      <c r="BA11" s="7" t="s">
        <v>128</v>
      </c>
      <c r="BB11" s="7" t="s">
        <v>129</v>
      </c>
      <c r="BC11" s="7" t="s">
        <v>69</v>
      </c>
      <c r="BD11" s="8" t="e">
        <f>VLOOKUP(B11,认定名单!B:C,41,0)</f>
        <v>#N/A</v>
      </c>
      <c r="BE11" s="7" t="e">
        <f>VLOOKUP(BB11,认定名单!B:C,42,0)</f>
        <v>#N/A</v>
      </c>
      <c r="BF11" s="7" t="e">
        <f>VLOOKUP(BB11,认定名单!B:C,43,0)</f>
        <v>#N/A</v>
      </c>
      <c r="BG11" s="7" t="e">
        <f t="shared" si="16"/>
        <v>#N/A</v>
      </c>
      <c r="BH11" s="7" t="e">
        <f t="shared" si="17"/>
        <v>#N/A</v>
      </c>
    </row>
    <row r="12" spans="1:60" ht="30" customHeight="1" x14ac:dyDescent="0.2">
      <c r="A12" s="10">
        <v>9</v>
      </c>
      <c r="B12" s="12" t="s">
        <v>130</v>
      </c>
      <c r="C12" s="13" t="e">
        <f>VLOOKUP(B12,认定名单!#REF!,6,0)</f>
        <v>#REF!</v>
      </c>
      <c r="D12" s="13" t="e">
        <f>VLOOKUP(B12,认定名单!#REF!,5,0)</f>
        <v>#REF!</v>
      </c>
      <c r="E12" s="11" t="s">
        <v>131</v>
      </c>
      <c r="F12" s="14">
        <f t="shared" si="0"/>
        <v>5</v>
      </c>
      <c r="G12" s="11" t="s">
        <v>82</v>
      </c>
      <c r="H12" s="11">
        <f t="shared" si="1"/>
        <v>10</v>
      </c>
      <c r="I12" s="12" t="s">
        <v>132</v>
      </c>
      <c r="J12" s="30" t="e">
        <f>VLOOKUP(B12,认定名单!B:C,22,0)</f>
        <v>#N/A</v>
      </c>
      <c r="K12" s="13" t="e">
        <f t="shared" si="2"/>
        <v>#N/A</v>
      </c>
      <c r="L12" s="13" t="s">
        <v>56</v>
      </c>
      <c r="M12" s="12" t="s">
        <v>133</v>
      </c>
      <c r="N12" s="31">
        <f t="shared" si="3"/>
        <v>5</v>
      </c>
      <c r="O12" s="13" t="s">
        <v>59</v>
      </c>
      <c r="P12" s="12" t="s">
        <v>59</v>
      </c>
      <c r="Q12" s="31">
        <f t="shared" si="4"/>
        <v>0</v>
      </c>
      <c r="R12" s="37">
        <v>19</v>
      </c>
      <c r="S12" s="31" t="e">
        <f>VLOOKUP(B12,认定名单!B:C,41,0)</f>
        <v>#N/A</v>
      </c>
      <c r="T12" s="31" t="e">
        <f>S12-1</f>
        <v>#N/A</v>
      </c>
      <c r="U12" s="31">
        <v>1</v>
      </c>
      <c r="V12" s="31">
        <f t="shared" si="6"/>
        <v>3</v>
      </c>
      <c r="W12" s="13" t="s">
        <v>59</v>
      </c>
      <c r="X12" s="31" t="s">
        <v>59</v>
      </c>
      <c r="Y12" s="14">
        <f t="shared" si="7"/>
        <v>0</v>
      </c>
      <c r="Z12" s="41" t="e">
        <f>VLOOKUP(B12,认定名单!B:C,35,0)</f>
        <v>#N/A</v>
      </c>
      <c r="AA12" s="31" t="e">
        <f t="shared" si="8"/>
        <v>#N/A</v>
      </c>
      <c r="AB12" s="13" t="s">
        <v>56</v>
      </c>
      <c r="AC12" s="31">
        <f t="shared" si="9"/>
        <v>5</v>
      </c>
      <c r="AD12" s="13" t="s">
        <v>59</v>
      </c>
      <c r="AE12" s="31">
        <f t="shared" si="10"/>
        <v>0</v>
      </c>
      <c r="AF12" s="31" t="s">
        <v>61</v>
      </c>
      <c r="AG12" s="31">
        <f t="shared" si="11"/>
        <v>5</v>
      </c>
      <c r="AH12" s="43" t="e">
        <f>VLOOKUP(B12,认定名单!B:C,17,0)</f>
        <v>#N/A</v>
      </c>
      <c r="AI12" s="13" t="e">
        <f t="shared" si="12"/>
        <v>#N/A</v>
      </c>
      <c r="AJ12" s="41" t="e">
        <f>VLOOKUP(B12,认定名单!B:C,29,0)</f>
        <v>#N/A</v>
      </c>
      <c r="AK12" s="44" t="e">
        <f t="shared" si="13"/>
        <v>#N/A</v>
      </c>
      <c r="AL12" s="13" t="e">
        <f t="shared" si="14"/>
        <v>#N/A</v>
      </c>
      <c r="AM12" s="45"/>
      <c r="AN12" s="46">
        <v>52</v>
      </c>
      <c r="AO12" s="54" t="e">
        <f t="shared" si="15"/>
        <v>#N/A</v>
      </c>
      <c r="AP12" s="5"/>
      <c r="AQ12" s="53"/>
      <c r="AR12" s="55" t="s">
        <v>134</v>
      </c>
      <c r="AS12" s="55">
        <v>5</v>
      </c>
      <c r="AT12" s="55"/>
      <c r="AU12" s="55"/>
      <c r="AV12" s="55"/>
      <c r="AW12" s="55"/>
      <c r="AX12" s="55"/>
      <c r="AY12" s="55"/>
      <c r="AZ12" s="55"/>
      <c r="BA12" s="7" t="s">
        <v>135</v>
      </c>
      <c r="BB12" s="63" t="s">
        <v>136</v>
      </c>
      <c r="BC12" s="7" t="s">
        <v>69</v>
      </c>
      <c r="BD12" s="8" t="e">
        <f>VLOOKUP(B12,认定名单!B:C,41,0)</f>
        <v>#N/A</v>
      </c>
      <c r="BE12" s="7" t="e">
        <f>VLOOKUP(BB12,认定名单!B:C,42,0)</f>
        <v>#N/A</v>
      </c>
      <c r="BF12" s="7" t="e">
        <f>VLOOKUP(BB12,认定名单!B:C,43,0)</f>
        <v>#N/A</v>
      </c>
      <c r="BG12" s="7" t="e">
        <f t="shared" si="16"/>
        <v>#N/A</v>
      </c>
      <c r="BH12" s="7" t="e">
        <f t="shared" si="17"/>
        <v>#N/A</v>
      </c>
    </row>
    <row r="13" spans="1:60" ht="30" customHeight="1" x14ac:dyDescent="0.2">
      <c r="A13" s="20">
        <v>10</v>
      </c>
      <c r="B13" s="21" t="s">
        <v>137</v>
      </c>
      <c r="C13" s="13" t="e">
        <f>VLOOKUP(B13,认定名单!#REF!,6,0)</f>
        <v>#REF!</v>
      </c>
      <c r="D13" s="13" t="e">
        <f>VLOOKUP(B13,认定名单!#REF!,5,0)</f>
        <v>#REF!</v>
      </c>
      <c r="E13" s="11" t="s">
        <v>59</v>
      </c>
      <c r="F13" s="14">
        <f t="shared" si="0"/>
        <v>0</v>
      </c>
      <c r="G13" s="22" t="s">
        <v>82</v>
      </c>
      <c r="H13" s="22">
        <f t="shared" si="1"/>
        <v>10</v>
      </c>
      <c r="I13" s="21" t="s">
        <v>138</v>
      </c>
      <c r="J13" s="30" t="e">
        <f>VLOOKUP(B13,认定名单!B:C,22,0)</f>
        <v>#N/A</v>
      </c>
      <c r="K13" s="13" t="e">
        <f t="shared" si="2"/>
        <v>#N/A</v>
      </c>
      <c r="L13" s="13" t="s">
        <v>56</v>
      </c>
      <c r="M13" s="35" t="s">
        <v>139</v>
      </c>
      <c r="N13" s="31">
        <f t="shared" si="3"/>
        <v>5</v>
      </c>
      <c r="O13" s="13" t="s">
        <v>59</v>
      </c>
      <c r="P13" s="12" t="s">
        <v>59</v>
      </c>
      <c r="Q13" s="31">
        <f t="shared" si="4"/>
        <v>0</v>
      </c>
      <c r="R13" s="37">
        <v>16</v>
      </c>
      <c r="S13" s="31" t="e">
        <f>VLOOKUP(B13,认定名单!B:C,41,0)</f>
        <v>#N/A</v>
      </c>
      <c r="T13" s="31">
        <v>0</v>
      </c>
      <c r="U13" s="31">
        <v>0</v>
      </c>
      <c r="V13" s="31">
        <f t="shared" si="6"/>
        <v>2</v>
      </c>
      <c r="W13" s="13" t="s">
        <v>59</v>
      </c>
      <c r="X13" s="31" t="s">
        <v>59</v>
      </c>
      <c r="Y13" s="14">
        <f t="shared" si="7"/>
        <v>0</v>
      </c>
      <c r="Z13" s="41" t="e">
        <f>VLOOKUP(B13,认定名单!B:C,35,0)</f>
        <v>#N/A</v>
      </c>
      <c r="AA13" s="31" t="e">
        <f t="shared" si="8"/>
        <v>#N/A</v>
      </c>
      <c r="AB13" s="31" t="s">
        <v>56</v>
      </c>
      <c r="AC13" s="31">
        <f t="shared" si="9"/>
        <v>5</v>
      </c>
      <c r="AD13" s="13" t="s">
        <v>59</v>
      </c>
      <c r="AE13" s="31">
        <f t="shared" si="10"/>
        <v>0</v>
      </c>
      <c r="AF13" s="31" t="s">
        <v>61</v>
      </c>
      <c r="AG13" s="31">
        <f t="shared" si="11"/>
        <v>5</v>
      </c>
      <c r="AH13" s="43" t="e">
        <f>VLOOKUP(B13,认定名单!B:C,17,0)</f>
        <v>#N/A</v>
      </c>
      <c r="AI13" s="13" t="e">
        <f t="shared" si="12"/>
        <v>#N/A</v>
      </c>
      <c r="AJ13" s="41" t="e">
        <f>VLOOKUP(B13,认定名单!B:C,29,0)</f>
        <v>#N/A</v>
      </c>
      <c r="AK13" s="44" t="e">
        <f t="shared" si="13"/>
        <v>#N/A</v>
      </c>
      <c r="AL13" s="13" t="e">
        <f t="shared" si="14"/>
        <v>#N/A</v>
      </c>
      <c r="AM13" s="45"/>
      <c r="AN13" s="46">
        <v>29</v>
      </c>
      <c r="AO13" s="54" t="e">
        <f t="shared" si="15"/>
        <v>#N/A</v>
      </c>
      <c r="AP13" s="5"/>
      <c r="AQ13" s="53"/>
      <c r="AR13" s="55" t="s">
        <v>140</v>
      </c>
      <c r="AS13" s="55">
        <v>5</v>
      </c>
      <c r="AT13" s="55"/>
      <c r="AU13" s="55"/>
      <c r="AV13" s="55"/>
      <c r="AW13" s="55"/>
      <c r="AX13" s="55"/>
      <c r="AY13" s="55"/>
      <c r="AZ13" s="55"/>
      <c r="BA13" s="7" t="s">
        <v>141</v>
      </c>
      <c r="BB13" s="63" t="s">
        <v>142</v>
      </c>
      <c r="BC13" s="7" t="s">
        <v>69</v>
      </c>
      <c r="BD13" s="8" t="e">
        <f>VLOOKUP(B13,认定名单!B:C,41,0)</f>
        <v>#N/A</v>
      </c>
      <c r="BE13" s="7" t="e">
        <f>VLOOKUP(BB13,认定名单!B:C,42,0)</f>
        <v>#N/A</v>
      </c>
      <c r="BF13" s="7" t="e">
        <f>VLOOKUP(BB13,认定名单!B:C,43,0)</f>
        <v>#N/A</v>
      </c>
      <c r="BG13" s="7" t="e">
        <f t="shared" si="16"/>
        <v>#N/A</v>
      </c>
      <c r="BH13" s="7" t="e">
        <f t="shared" si="17"/>
        <v>#N/A</v>
      </c>
    </row>
    <row r="14" spans="1:60" ht="30" customHeight="1" x14ac:dyDescent="0.2">
      <c r="A14" s="10">
        <v>11</v>
      </c>
      <c r="B14" s="12" t="s">
        <v>143</v>
      </c>
      <c r="C14" s="13" t="e">
        <f>VLOOKUP(B14,认定名单!#REF!,6,0)</f>
        <v>#REF!</v>
      </c>
      <c r="D14" s="13" t="e">
        <f>VLOOKUP(B14,认定名单!#REF!,5,0)</f>
        <v>#REF!</v>
      </c>
      <c r="E14" s="11" t="s">
        <v>81</v>
      </c>
      <c r="F14" s="14">
        <f t="shared" si="0"/>
        <v>5</v>
      </c>
      <c r="G14" s="11" t="s">
        <v>82</v>
      </c>
      <c r="H14" s="11">
        <f t="shared" si="1"/>
        <v>10</v>
      </c>
      <c r="I14" s="12" t="s">
        <v>144</v>
      </c>
      <c r="J14" s="30" t="e">
        <f>VLOOKUP(B14,认定名单!B:C,22,0)</f>
        <v>#N/A</v>
      </c>
      <c r="K14" s="13" t="e">
        <f t="shared" si="2"/>
        <v>#N/A</v>
      </c>
      <c r="L14" s="13" t="s">
        <v>56</v>
      </c>
      <c r="M14" s="12" t="s">
        <v>145</v>
      </c>
      <c r="N14" s="31">
        <f t="shared" si="3"/>
        <v>5</v>
      </c>
      <c r="O14" s="13" t="s">
        <v>59</v>
      </c>
      <c r="P14" s="12" t="s">
        <v>59</v>
      </c>
      <c r="Q14" s="31">
        <f t="shared" si="4"/>
        <v>0</v>
      </c>
      <c r="R14" s="37">
        <v>9</v>
      </c>
      <c r="S14" s="31" t="e">
        <f>VLOOKUP(B14,认定名单!B:C,41,0)</f>
        <v>#N/A</v>
      </c>
      <c r="T14" s="31" t="e">
        <f>S14-1</f>
        <v>#N/A</v>
      </c>
      <c r="U14" s="31">
        <v>3</v>
      </c>
      <c r="V14" s="31">
        <f t="shared" si="6"/>
        <v>5</v>
      </c>
      <c r="W14" s="13" t="s">
        <v>59</v>
      </c>
      <c r="X14" s="31" t="s">
        <v>59</v>
      </c>
      <c r="Y14" s="14">
        <f t="shared" si="7"/>
        <v>0</v>
      </c>
      <c r="Z14" s="41" t="e">
        <f>VLOOKUP(B14,认定名单!B:C,35,0)</f>
        <v>#N/A</v>
      </c>
      <c r="AA14" s="31" t="e">
        <f t="shared" si="8"/>
        <v>#N/A</v>
      </c>
      <c r="AB14" s="31" t="s">
        <v>56</v>
      </c>
      <c r="AC14" s="31">
        <f t="shared" si="9"/>
        <v>5</v>
      </c>
      <c r="AD14" s="13" t="s">
        <v>59</v>
      </c>
      <c r="AE14" s="31">
        <f t="shared" si="10"/>
        <v>0</v>
      </c>
      <c r="AF14" s="31" t="s">
        <v>61</v>
      </c>
      <c r="AG14" s="31">
        <f t="shared" si="11"/>
        <v>5</v>
      </c>
      <c r="AH14" s="43" t="e">
        <f>VLOOKUP(B14,认定名单!B:C,17,0)</f>
        <v>#N/A</v>
      </c>
      <c r="AI14" s="13" t="e">
        <f t="shared" si="12"/>
        <v>#N/A</v>
      </c>
      <c r="AJ14" s="41" t="e">
        <f>VLOOKUP(B14,认定名单!B:C,29,0)</f>
        <v>#N/A</v>
      </c>
      <c r="AK14" s="44" t="e">
        <f t="shared" si="13"/>
        <v>#N/A</v>
      </c>
      <c r="AL14" s="13" t="e">
        <f t="shared" si="14"/>
        <v>#N/A</v>
      </c>
      <c r="AM14" s="45"/>
      <c r="AN14" s="46">
        <v>50</v>
      </c>
      <c r="AO14" s="54" t="e">
        <f t="shared" si="15"/>
        <v>#N/A</v>
      </c>
      <c r="AP14" s="5"/>
      <c r="AQ14" s="53"/>
      <c r="AR14" s="55" t="s">
        <v>146</v>
      </c>
      <c r="AS14" s="55">
        <v>5</v>
      </c>
      <c r="AT14" s="55"/>
      <c r="AU14" s="55"/>
      <c r="AV14" s="55"/>
      <c r="AW14" s="55"/>
      <c r="AX14" s="55"/>
      <c r="AY14" s="55"/>
      <c r="AZ14" s="55"/>
      <c r="BA14" s="7" t="s">
        <v>147</v>
      </c>
      <c r="BB14" s="7" t="s">
        <v>148</v>
      </c>
      <c r="BC14" s="7" t="s">
        <v>69</v>
      </c>
      <c r="BD14" s="8" t="e">
        <f>VLOOKUP(B14,认定名单!B:C,41,0)</f>
        <v>#N/A</v>
      </c>
      <c r="BE14" s="7" t="e">
        <f>VLOOKUP(BB14,认定名单!B:C,42,0)</f>
        <v>#N/A</v>
      </c>
      <c r="BF14" s="7" t="e">
        <f>VLOOKUP(BB14,认定名单!B:C,43,0)</f>
        <v>#N/A</v>
      </c>
      <c r="BG14" s="7" t="e">
        <f t="shared" si="16"/>
        <v>#N/A</v>
      </c>
      <c r="BH14" s="7" t="e">
        <f t="shared" si="17"/>
        <v>#N/A</v>
      </c>
    </row>
    <row r="15" spans="1:60" ht="30" customHeight="1" x14ac:dyDescent="0.2">
      <c r="A15" s="10">
        <v>12</v>
      </c>
      <c r="B15" s="12" t="s">
        <v>149</v>
      </c>
      <c r="C15" s="13" t="e">
        <f>VLOOKUP(B15,认定名单!#REF!,6,0)</f>
        <v>#REF!</v>
      </c>
      <c r="D15" s="13" t="e">
        <f>VLOOKUP(B15,认定名单!#REF!,5,0)</f>
        <v>#REF!</v>
      </c>
      <c r="E15" s="11" t="s">
        <v>59</v>
      </c>
      <c r="F15" s="14">
        <f t="shared" si="0"/>
        <v>0</v>
      </c>
      <c r="G15" s="11" t="s">
        <v>59</v>
      </c>
      <c r="H15" s="11">
        <f t="shared" si="1"/>
        <v>0</v>
      </c>
      <c r="I15" s="12" t="s">
        <v>59</v>
      </c>
      <c r="J15" s="30" t="e">
        <f>VLOOKUP(B15,认定名单!B:C,22,0)</f>
        <v>#N/A</v>
      </c>
      <c r="K15" s="13" t="e">
        <f t="shared" si="2"/>
        <v>#N/A</v>
      </c>
      <c r="L15" s="13" t="s">
        <v>56</v>
      </c>
      <c r="M15" s="12" t="s">
        <v>114</v>
      </c>
      <c r="N15" s="31">
        <f t="shared" si="3"/>
        <v>5</v>
      </c>
      <c r="O15" s="13" t="s">
        <v>59</v>
      </c>
      <c r="P15" s="12" t="s">
        <v>59</v>
      </c>
      <c r="Q15" s="31">
        <f t="shared" si="4"/>
        <v>0</v>
      </c>
      <c r="R15" s="37">
        <v>10</v>
      </c>
      <c r="S15" s="31" t="e">
        <f>VLOOKUP(B15,认定名单!B:C,41,0)</f>
        <v>#N/A</v>
      </c>
      <c r="T15" s="31">
        <v>0</v>
      </c>
      <c r="U15" s="31">
        <v>0</v>
      </c>
      <c r="V15" s="31">
        <f t="shared" si="6"/>
        <v>2</v>
      </c>
      <c r="W15" s="13" t="s">
        <v>59</v>
      </c>
      <c r="X15" s="31" t="s">
        <v>59</v>
      </c>
      <c r="Y15" s="14">
        <f t="shared" si="7"/>
        <v>0</v>
      </c>
      <c r="Z15" s="41" t="e">
        <f>VLOOKUP(B15,认定名单!B:C,35,0)</f>
        <v>#N/A</v>
      </c>
      <c r="AA15" s="31" t="e">
        <f t="shared" si="8"/>
        <v>#N/A</v>
      </c>
      <c r="AB15" s="13" t="s">
        <v>59</v>
      </c>
      <c r="AC15" s="31">
        <f t="shared" si="9"/>
        <v>0</v>
      </c>
      <c r="AD15" s="13" t="s">
        <v>59</v>
      </c>
      <c r="AE15" s="31">
        <f t="shared" si="10"/>
        <v>0</v>
      </c>
      <c r="AF15" s="31" t="s">
        <v>125</v>
      </c>
      <c r="AG15" s="31">
        <f t="shared" si="11"/>
        <v>0</v>
      </c>
      <c r="AH15" s="43" t="e">
        <f>VLOOKUP(B15,认定名单!B:C,17,0)</f>
        <v>#N/A</v>
      </c>
      <c r="AI15" s="13" t="e">
        <f t="shared" si="12"/>
        <v>#N/A</v>
      </c>
      <c r="AJ15" s="41" t="e">
        <f>VLOOKUP(B15,认定名单!B:C,29,0)</f>
        <v>#N/A</v>
      </c>
      <c r="AK15" s="44" t="e">
        <f t="shared" si="13"/>
        <v>#N/A</v>
      </c>
      <c r="AL15" s="13" t="e">
        <f t="shared" si="14"/>
        <v>#N/A</v>
      </c>
      <c r="AM15" s="45"/>
      <c r="AN15" s="46">
        <v>23</v>
      </c>
      <c r="AO15" s="54" t="e">
        <f t="shared" si="15"/>
        <v>#N/A</v>
      </c>
      <c r="AP15" s="5"/>
      <c r="AQ15" s="53"/>
      <c r="AR15" s="55" t="s">
        <v>150</v>
      </c>
      <c r="AS15" s="55">
        <v>5</v>
      </c>
      <c r="AT15" s="55"/>
      <c r="AU15" s="55"/>
      <c r="AV15" s="55"/>
      <c r="AW15" s="55"/>
      <c r="AX15" s="55"/>
      <c r="AY15" s="55"/>
      <c r="AZ15" s="55"/>
      <c r="BA15" s="7" t="s">
        <v>151</v>
      </c>
      <c r="BB15" s="7" t="s">
        <v>152</v>
      </c>
      <c r="BC15" s="7" t="s">
        <v>69</v>
      </c>
      <c r="BD15" s="8" t="e">
        <f>VLOOKUP(B15,认定名单!B:C,41,0)</f>
        <v>#N/A</v>
      </c>
      <c r="BE15" s="7" t="e">
        <f>VLOOKUP(BB15,认定名单!B:C,42,0)</f>
        <v>#N/A</v>
      </c>
      <c r="BF15" s="7" t="e">
        <f>VLOOKUP(BB15,认定名单!B:C,43,0)</f>
        <v>#N/A</v>
      </c>
      <c r="BG15" s="7" t="e">
        <f t="shared" si="16"/>
        <v>#N/A</v>
      </c>
      <c r="BH15" s="7" t="e">
        <f t="shared" si="17"/>
        <v>#N/A</v>
      </c>
    </row>
    <row r="16" spans="1:60" ht="30" customHeight="1" x14ac:dyDescent="0.2">
      <c r="A16" s="10">
        <v>13</v>
      </c>
      <c r="B16" s="12" t="s">
        <v>153</v>
      </c>
      <c r="C16" s="13" t="e">
        <f>VLOOKUP(B16,认定名单!#REF!,6,0)</f>
        <v>#REF!</v>
      </c>
      <c r="D16" s="13" t="e">
        <f>VLOOKUP(B16,认定名单!#REF!,5,0)</f>
        <v>#REF!</v>
      </c>
      <c r="E16" s="11" t="s">
        <v>96</v>
      </c>
      <c r="F16" s="14">
        <f t="shared" si="0"/>
        <v>15</v>
      </c>
      <c r="G16" s="11" t="s">
        <v>54</v>
      </c>
      <c r="H16" s="11">
        <f t="shared" si="1"/>
        <v>30</v>
      </c>
      <c r="I16" s="12" t="s">
        <v>154</v>
      </c>
      <c r="J16" s="30" t="e">
        <f>VLOOKUP(B16,认定名单!B:C,22,0)</f>
        <v>#N/A</v>
      </c>
      <c r="K16" s="13" t="e">
        <f t="shared" si="2"/>
        <v>#N/A</v>
      </c>
      <c r="L16" s="13" t="s">
        <v>56</v>
      </c>
      <c r="M16" s="35" t="s">
        <v>155</v>
      </c>
      <c r="N16" s="31">
        <f t="shared" si="3"/>
        <v>5</v>
      </c>
      <c r="O16" s="13" t="s">
        <v>59</v>
      </c>
      <c r="P16" s="12" t="s">
        <v>59</v>
      </c>
      <c r="Q16" s="31">
        <f t="shared" si="4"/>
        <v>0</v>
      </c>
      <c r="R16" s="37">
        <v>18</v>
      </c>
      <c r="S16" s="31" t="e">
        <f>VLOOKUP(B16,认定名单!B:C,41,0)</f>
        <v>#N/A</v>
      </c>
      <c r="T16" s="31">
        <v>0</v>
      </c>
      <c r="U16" s="31">
        <v>0</v>
      </c>
      <c r="V16" s="31">
        <f t="shared" si="6"/>
        <v>2</v>
      </c>
      <c r="W16" s="13" t="s">
        <v>94</v>
      </c>
      <c r="X16" s="39" t="s">
        <v>156</v>
      </c>
      <c r="Y16" s="14">
        <f t="shared" si="7"/>
        <v>5</v>
      </c>
      <c r="Z16" s="41" t="e">
        <f>VLOOKUP(B16,认定名单!B:C,35,0)</f>
        <v>#N/A</v>
      </c>
      <c r="AA16" s="31" t="e">
        <f t="shared" si="8"/>
        <v>#N/A</v>
      </c>
      <c r="AB16" s="13" t="s">
        <v>59</v>
      </c>
      <c r="AC16" s="31">
        <f t="shared" si="9"/>
        <v>0</v>
      </c>
      <c r="AD16" s="13" t="s">
        <v>59</v>
      </c>
      <c r="AE16" s="31">
        <f t="shared" si="10"/>
        <v>0</v>
      </c>
      <c r="AF16" s="31" t="s">
        <v>125</v>
      </c>
      <c r="AG16" s="31">
        <f t="shared" si="11"/>
        <v>0</v>
      </c>
      <c r="AH16" s="43" t="e">
        <f>VLOOKUP(B16,认定名单!B:C,17,0)</f>
        <v>#N/A</v>
      </c>
      <c r="AI16" s="13" t="e">
        <f t="shared" si="12"/>
        <v>#N/A</v>
      </c>
      <c r="AJ16" s="41" t="e">
        <f>VLOOKUP(B16,认定名单!B:C,29,0)</f>
        <v>#N/A</v>
      </c>
      <c r="AK16" s="44" t="e">
        <f t="shared" si="13"/>
        <v>#N/A</v>
      </c>
      <c r="AL16" s="13" t="e">
        <f t="shared" si="14"/>
        <v>#N/A</v>
      </c>
      <c r="AM16" s="45"/>
      <c r="AN16" s="46">
        <v>77</v>
      </c>
      <c r="AO16" s="54" t="e">
        <f t="shared" si="15"/>
        <v>#N/A</v>
      </c>
      <c r="AP16" s="5"/>
      <c r="AQ16" s="53"/>
      <c r="AR16" s="55" t="s">
        <v>157</v>
      </c>
      <c r="AS16" s="55">
        <v>5</v>
      </c>
      <c r="AT16" s="55"/>
      <c r="AU16" s="55"/>
      <c r="AV16" s="55"/>
      <c r="AW16" s="55"/>
      <c r="AX16" s="55"/>
      <c r="AY16" s="55"/>
      <c r="AZ16" s="55"/>
      <c r="BA16" s="7" t="s">
        <v>158</v>
      </c>
      <c r="BB16" s="7" t="s">
        <v>159</v>
      </c>
      <c r="BC16" s="7">
        <v>4</v>
      </c>
      <c r="BD16" s="8" t="e">
        <f>VLOOKUP(B16,认定名单!B:C,41,0)</f>
        <v>#N/A</v>
      </c>
      <c r="BE16" s="7" t="e">
        <f>VLOOKUP(BB16,认定名单!B:C,42,0)</f>
        <v>#N/A</v>
      </c>
      <c r="BF16" s="7" t="e">
        <f>VLOOKUP(BB16,认定名单!B:C,43,0)</f>
        <v>#N/A</v>
      </c>
      <c r="BG16" s="7" t="e">
        <f t="shared" si="16"/>
        <v>#N/A</v>
      </c>
      <c r="BH16" s="7" t="e">
        <f t="shared" si="17"/>
        <v>#N/A</v>
      </c>
    </row>
    <row r="17" spans="1:60" ht="30" customHeight="1" x14ac:dyDescent="0.2">
      <c r="A17" s="10">
        <v>14</v>
      </c>
      <c r="B17" s="12" t="s">
        <v>160</v>
      </c>
      <c r="C17" s="13" t="e">
        <f>VLOOKUP(B17,认定名单!#REF!,6,0)</f>
        <v>#REF!</v>
      </c>
      <c r="D17" s="13" t="e">
        <f>VLOOKUP(B17,认定名单!#REF!,5,0)</f>
        <v>#REF!</v>
      </c>
      <c r="E17" s="11" t="s">
        <v>85</v>
      </c>
      <c r="F17" s="14">
        <f t="shared" si="0"/>
        <v>15</v>
      </c>
      <c r="G17" s="11" t="s">
        <v>54</v>
      </c>
      <c r="H17" s="11">
        <f t="shared" si="1"/>
        <v>30</v>
      </c>
      <c r="I17" s="12" t="s">
        <v>161</v>
      </c>
      <c r="J17" s="30" t="e">
        <f>VLOOKUP(B17,认定名单!B:C,22,0)</f>
        <v>#N/A</v>
      </c>
      <c r="K17" s="13" t="e">
        <f t="shared" si="2"/>
        <v>#N/A</v>
      </c>
      <c r="L17" s="13" t="s">
        <v>56</v>
      </c>
      <c r="M17" s="35" t="s">
        <v>162</v>
      </c>
      <c r="N17" s="31">
        <f t="shared" si="3"/>
        <v>5</v>
      </c>
      <c r="O17" s="13" t="s">
        <v>56</v>
      </c>
      <c r="P17" s="32" t="s">
        <v>163</v>
      </c>
      <c r="Q17" s="31">
        <f t="shared" si="4"/>
        <v>5</v>
      </c>
      <c r="R17" s="37">
        <v>137</v>
      </c>
      <c r="S17" s="31" t="e">
        <f>VLOOKUP(B17,认定名单!B:C,41,0)</f>
        <v>#N/A</v>
      </c>
      <c r="T17" s="31" t="e">
        <f>S17-1</f>
        <v>#N/A</v>
      </c>
      <c r="U17" s="31">
        <v>3</v>
      </c>
      <c r="V17" s="31">
        <f t="shared" si="6"/>
        <v>5</v>
      </c>
      <c r="W17" s="13" t="s">
        <v>94</v>
      </c>
      <c r="X17" s="39" t="s">
        <v>164</v>
      </c>
      <c r="Y17" s="14">
        <f t="shared" si="7"/>
        <v>5</v>
      </c>
      <c r="Z17" s="41" t="e">
        <f>VLOOKUP(B17,认定名单!B:C,35,0)</f>
        <v>#N/A</v>
      </c>
      <c r="AA17" s="31" t="e">
        <f t="shared" si="8"/>
        <v>#N/A</v>
      </c>
      <c r="AB17" s="31" t="s">
        <v>56</v>
      </c>
      <c r="AC17" s="31">
        <f t="shared" si="9"/>
        <v>5</v>
      </c>
      <c r="AD17" s="13" t="s">
        <v>60</v>
      </c>
      <c r="AE17" s="31">
        <f t="shared" si="10"/>
        <v>5</v>
      </c>
      <c r="AF17" s="31" t="s">
        <v>61</v>
      </c>
      <c r="AG17" s="31">
        <f t="shared" si="11"/>
        <v>5</v>
      </c>
      <c r="AH17" s="43" t="e">
        <f>VLOOKUP(B17,认定名单!B:C,17,0)</f>
        <v>#N/A</v>
      </c>
      <c r="AI17" s="13" t="e">
        <f t="shared" si="12"/>
        <v>#N/A</v>
      </c>
      <c r="AJ17" s="41" t="e">
        <f>VLOOKUP(B17,认定名单!B:C,29,0)</f>
        <v>#N/A</v>
      </c>
      <c r="AK17" s="44" t="e">
        <f t="shared" si="13"/>
        <v>#N/A</v>
      </c>
      <c r="AL17" s="13" t="e">
        <f t="shared" si="14"/>
        <v>#N/A</v>
      </c>
      <c r="AM17" s="45"/>
      <c r="AN17" s="46">
        <v>92</v>
      </c>
      <c r="AO17" s="54" t="e">
        <f t="shared" si="15"/>
        <v>#N/A</v>
      </c>
      <c r="AP17" s="5"/>
      <c r="AQ17" s="53"/>
      <c r="AR17" s="55" t="s">
        <v>165</v>
      </c>
      <c r="AS17" s="55">
        <v>5</v>
      </c>
      <c r="AT17" s="55"/>
      <c r="AU17" s="55"/>
      <c r="AV17" s="55"/>
      <c r="AW17" s="55"/>
      <c r="AX17" s="55"/>
      <c r="AY17" s="55"/>
      <c r="AZ17" s="55"/>
      <c r="BA17" s="7" t="s">
        <v>166</v>
      </c>
      <c r="BB17" s="7" t="s">
        <v>167</v>
      </c>
      <c r="BC17" s="7" t="s">
        <v>69</v>
      </c>
      <c r="BD17" s="8" t="e">
        <f>VLOOKUP(B17,认定名单!B:C,41,0)</f>
        <v>#N/A</v>
      </c>
      <c r="BE17" s="7" t="e">
        <f>VLOOKUP(BB17,认定名单!B:C,42,0)</f>
        <v>#N/A</v>
      </c>
      <c r="BF17" s="7" t="e">
        <f>VLOOKUP(BB17,认定名单!B:C,43,0)</f>
        <v>#N/A</v>
      </c>
      <c r="BG17" s="7" t="e">
        <f t="shared" si="16"/>
        <v>#N/A</v>
      </c>
      <c r="BH17" s="7" t="e">
        <f t="shared" si="17"/>
        <v>#N/A</v>
      </c>
    </row>
    <row r="18" spans="1:60" ht="30" customHeight="1" x14ac:dyDescent="0.2">
      <c r="A18" s="10">
        <v>15</v>
      </c>
      <c r="B18" s="12" t="s">
        <v>168</v>
      </c>
      <c r="C18" s="13" t="e">
        <f>VLOOKUP(B18,认定名单!#REF!,6,0)</f>
        <v>#REF!</v>
      </c>
      <c r="D18" s="13" t="e">
        <f>VLOOKUP(B18,认定名单!#REF!,5,0)</f>
        <v>#REF!</v>
      </c>
      <c r="E18" s="11" t="s">
        <v>169</v>
      </c>
      <c r="F18" s="14">
        <f t="shared" si="0"/>
        <v>5</v>
      </c>
      <c r="G18" s="11" t="s">
        <v>71</v>
      </c>
      <c r="H18" s="11">
        <f t="shared" si="1"/>
        <v>15</v>
      </c>
      <c r="I18" s="12" t="s">
        <v>170</v>
      </c>
      <c r="J18" s="30" t="e">
        <f>VLOOKUP(B18,认定名单!B:C,22,0)</f>
        <v>#N/A</v>
      </c>
      <c r="K18" s="13" t="e">
        <f t="shared" si="2"/>
        <v>#N/A</v>
      </c>
      <c r="L18" s="13" t="s">
        <v>56</v>
      </c>
      <c r="M18" s="12" t="s">
        <v>114</v>
      </c>
      <c r="N18" s="31">
        <f t="shared" si="3"/>
        <v>5</v>
      </c>
      <c r="O18" s="13" t="s">
        <v>59</v>
      </c>
      <c r="P18" s="12" t="s">
        <v>59</v>
      </c>
      <c r="Q18" s="31">
        <f t="shared" si="4"/>
        <v>0</v>
      </c>
      <c r="R18" s="37">
        <v>82</v>
      </c>
      <c r="S18" s="31" t="e">
        <f>VLOOKUP(B18,认定名单!B:C,41,0)</f>
        <v>#N/A</v>
      </c>
      <c r="T18" s="31" t="e">
        <f>S18-1</f>
        <v>#N/A</v>
      </c>
      <c r="U18" s="31">
        <v>3</v>
      </c>
      <c r="V18" s="31">
        <f t="shared" si="6"/>
        <v>5</v>
      </c>
      <c r="W18" s="13" t="s">
        <v>94</v>
      </c>
      <c r="X18" s="39" t="s">
        <v>171</v>
      </c>
      <c r="Y18" s="14">
        <f t="shared" si="7"/>
        <v>5</v>
      </c>
      <c r="Z18" s="41" t="e">
        <f>VLOOKUP(B18,认定名单!B:C,35,0)</f>
        <v>#N/A</v>
      </c>
      <c r="AA18" s="31" t="e">
        <f t="shared" si="8"/>
        <v>#N/A</v>
      </c>
      <c r="AB18" s="13" t="s">
        <v>56</v>
      </c>
      <c r="AC18" s="31">
        <f t="shared" si="9"/>
        <v>5</v>
      </c>
      <c r="AD18" s="13" t="s">
        <v>60</v>
      </c>
      <c r="AE18" s="31">
        <f t="shared" si="10"/>
        <v>5</v>
      </c>
      <c r="AF18" s="31" t="s">
        <v>61</v>
      </c>
      <c r="AG18" s="31">
        <f t="shared" si="11"/>
        <v>5</v>
      </c>
      <c r="AH18" s="43" t="e">
        <f>VLOOKUP(B18,认定名单!B:C,17,0)</f>
        <v>#N/A</v>
      </c>
      <c r="AI18" s="13" t="e">
        <f t="shared" si="12"/>
        <v>#N/A</v>
      </c>
      <c r="AJ18" s="41" t="e">
        <f>VLOOKUP(B18,认定名单!B:C,29,0)</f>
        <v>#N/A</v>
      </c>
      <c r="AK18" s="44" t="e">
        <f t="shared" si="13"/>
        <v>#N/A</v>
      </c>
      <c r="AL18" s="13" t="e">
        <f t="shared" si="14"/>
        <v>#N/A</v>
      </c>
      <c r="AM18" s="45"/>
      <c r="AN18" s="46">
        <v>75</v>
      </c>
      <c r="AO18" s="54" t="e">
        <f t="shared" si="15"/>
        <v>#N/A</v>
      </c>
      <c r="AP18" s="5"/>
      <c r="AQ18" s="53"/>
      <c r="AR18" s="55" t="s">
        <v>172</v>
      </c>
      <c r="AS18" s="55">
        <v>5</v>
      </c>
      <c r="AT18" s="55"/>
      <c r="AU18" s="55"/>
      <c r="AV18" s="55"/>
      <c r="AW18" s="55"/>
      <c r="AX18" s="55"/>
      <c r="AY18" s="55"/>
      <c r="AZ18" s="55"/>
      <c r="BA18" s="7" t="s">
        <v>173</v>
      </c>
      <c r="BB18" s="63" t="s">
        <v>174</v>
      </c>
      <c r="BC18" s="7">
        <v>1</v>
      </c>
      <c r="BD18" s="8" t="e">
        <f>VLOOKUP(B18,认定名单!B:C,41,0)</f>
        <v>#N/A</v>
      </c>
      <c r="BE18" s="7" t="e">
        <f>VLOOKUP(BB18,认定名单!B:C,42,0)</f>
        <v>#N/A</v>
      </c>
      <c r="BF18" s="7" t="e">
        <f>VLOOKUP(BB18,认定名单!B:C,43,0)</f>
        <v>#N/A</v>
      </c>
      <c r="BG18" s="7" t="e">
        <f t="shared" si="16"/>
        <v>#N/A</v>
      </c>
      <c r="BH18" s="7" t="e">
        <f t="shared" si="17"/>
        <v>#N/A</v>
      </c>
    </row>
    <row r="19" spans="1:60" s="6" customFormat="1" ht="30" customHeight="1" x14ac:dyDescent="0.2">
      <c r="A19" s="15">
        <v>16</v>
      </c>
      <c r="B19" s="16" t="s">
        <v>175</v>
      </c>
      <c r="C19" s="17" t="e">
        <f>VLOOKUP(B19,认定名单!#REF!,6,0)</f>
        <v>#REF!</v>
      </c>
      <c r="D19" s="17" t="e">
        <f>VLOOKUP(B19,认定名单!#REF!,5,0)</f>
        <v>#REF!</v>
      </c>
      <c r="E19" s="18" t="s">
        <v>59</v>
      </c>
      <c r="F19" s="19">
        <f t="shared" si="0"/>
        <v>0</v>
      </c>
      <c r="G19" s="18" t="s">
        <v>82</v>
      </c>
      <c r="H19" s="18">
        <f t="shared" si="1"/>
        <v>10</v>
      </c>
      <c r="I19" s="16" t="s">
        <v>176</v>
      </c>
      <c r="J19" s="33" t="e">
        <f>VLOOKUP(B19,认定名单!B:C,22,0)</f>
        <v>#N/A</v>
      </c>
      <c r="K19" s="17" t="e">
        <f t="shared" si="2"/>
        <v>#N/A</v>
      </c>
      <c r="L19" s="17" t="s">
        <v>59</v>
      </c>
      <c r="M19" s="16" t="s">
        <v>59</v>
      </c>
      <c r="N19" s="34">
        <f t="shared" si="3"/>
        <v>0</v>
      </c>
      <c r="O19" s="17" t="s">
        <v>59</v>
      </c>
      <c r="P19" s="16" t="s">
        <v>59</v>
      </c>
      <c r="Q19" s="34">
        <f t="shared" si="4"/>
        <v>0</v>
      </c>
      <c r="R19" s="38">
        <v>25</v>
      </c>
      <c r="S19" s="34" t="e">
        <f>VLOOKUP(B19,认定名单!B:C,41,0)</f>
        <v>#N/A</v>
      </c>
      <c r="T19" s="34">
        <v>0</v>
      </c>
      <c r="U19" s="34">
        <v>0</v>
      </c>
      <c r="V19" s="34">
        <f t="shared" si="6"/>
        <v>2</v>
      </c>
      <c r="W19" s="17" t="s">
        <v>59</v>
      </c>
      <c r="X19" s="34" t="s">
        <v>59</v>
      </c>
      <c r="Y19" s="19">
        <f t="shared" si="7"/>
        <v>0</v>
      </c>
      <c r="Z19" s="42" t="e">
        <f>VLOOKUP(B19,认定名单!B:C,35,0)</f>
        <v>#N/A</v>
      </c>
      <c r="AA19" s="34" t="e">
        <f t="shared" si="8"/>
        <v>#N/A</v>
      </c>
      <c r="AB19" s="34" t="s">
        <v>56</v>
      </c>
      <c r="AC19" s="34">
        <f t="shared" si="9"/>
        <v>5</v>
      </c>
      <c r="AD19" s="17" t="s">
        <v>59</v>
      </c>
      <c r="AE19" s="34">
        <f t="shared" si="10"/>
        <v>0</v>
      </c>
      <c r="AF19" s="34" t="s">
        <v>125</v>
      </c>
      <c r="AG19" s="34">
        <f t="shared" si="11"/>
        <v>0</v>
      </c>
      <c r="AH19" s="47" t="e">
        <f>VLOOKUP(B19,认定名单!B:C,17,0)</f>
        <v>#N/A</v>
      </c>
      <c r="AI19" s="17" t="e">
        <f t="shared" si="12"/>
        <v>#N/A</v>
      </c>
      <c r="AJ19" s="42" t="e">
        <f>VLOOKUP(B19,认定名单!B:C,29,0)</f>
        <v>#N/A</v>
      </c>
      <c r="AK19" s="48" t="e">
        <f t="shared" si="13"/>
        <v>#N/A</v>
      </c>
      <c r="AL19" s="17" t="e">
        <f t="shared" si="14"/>
        <v>#N/A</v>
      </c>
      <c r="AM19" s="52" t="s">
        <v>177</v>
      </c>
      <c r="AN19" s="50">
        <v>22</v>
      </c>
      <c r="AO19" s="56" t="e">
        <f t="shared" si="15"/>
        <v>#N/A</v>
      </c>
      <c r="AP19" s="57"/>
      <c r="AQ19" s="58"/>
      <c r="AR19" s="59" t="s">
        <v>178</v>
      </c>
      <c r="AS19" s="59">
        <v>5</v>
      </c>
      <c r="AT19" s="59"/>
      <c r="AU19" s="59"/>
      <c r="AV19" s="59"/>
      <c r="AW19" s="59"/>
      <c r="AX19" s="59"/>
      <c r="AY19" s="59"/>
      <c r="AZ19" s="59"/>
      <c r="BA19" s="7" t="s">
        <v>179</v>
      </c>
      <c r="BB19" s="6" t="s">
        <v>180</v>
      </c>
      <c r="BC19" s="6" t="s">
        <v>69</v>
      </c>
      <c r="BD19" s="62" t="e">
        <f>VLOOKUP(B19,认定名单!B:C,41,0)</f>
        <v>#N/A</v>
      </c>
      <c r="BE19" s="6" t="e">
        <f>VLOOKUP(BB19,认定名单!B:C,42,0)</f>
        <v>#N/A</v>
      </c>
      <c r="BF19" s="6" t="e">
        <f>VLOOKUP(BB19,认定名单!B:C,43,0)</f>
        <v>#N/A</v>
      </c>
      <c r="BG19" s="6" t="e">
        <f t="shared" si="16"/>
        <v>#N/A</v>
      </c>
      <c r="BH19" s="6" t="e">
        <f t="shared" si="17"/>
        <v>#N/A</v>
      </c>
    </row>
    <row r="20" spans="1:60" ht="30" customHeight="1" x14ac:dyDescent="0.2">
      <c r="A20" s="10">
        <v>17</v>
      </c>
      <c r="B20" s="12" t="s">
        <v>181</v>
      </c>
      <c r="C20" s="13" t="e">
        <f>VLOOKUP(B20,认定名单!#REF!,6,0)</f>
        <v>#REF!</v>
      </c>
      <c r="D20" s="13" t="e">
        <f>VLOOKUP(B20,认定名单!#REF!,5,0)</f>
        <v>#REF!</v>
      </c>
      <c r="E20" s="11" t="s">
        <v>104</v>
      </c>
      <c r="F20" s="14">
        <f t="shared" si="0"/>
        <v>5</v>
      </c>
      <c r="G20" s="11" t="s">
        <v>71</v>
      </c>
      <c r="H20" s="11">
        <f t="shared" si="1"/>
        <v>15</v>
      </c>
      <c r="I20" s="12" t="s">
        <v>182</v>
      </c>
      <c r="J20" s="30" t="e">
        <f>VLOOKUP(B20,认定名单!B:C,22,0)</f>
        <v>#N/A</v>
      </c>
      <c r="K20" s="13" t="e">
        <f t="shared" si="2"/>
        <v>#N/A</v>
      </c>
      <c r="L20" s="13" t="s">
        <v>56</v>
      </c>
      <c r="M20" s="12" t="s">
        <v>183</v>
      </c>
      <c r="N20" s="31">
        <f t="shared" si="3"/>
        <v>5</v>
      </c>
      <c r="O20" s="13" t="s">
        <v>59</v>
      </c>
      <c r="P20" s="12" t="s">
        <v>59</v>
      </c>
      <c r="Q20" s="31">
        <f t="shared" si="4"/>
        <v>0</v>
      </c>
      <c r="R20" s="37">
        <v>66</v>
      </c>
      <c r="S20" s="31" t="e">
        <f>VLOOKUP(B20,认定名单!B:C,41,0)</f>
        <v>#N/A</v>
      </c>
      <c r="T20" s="31" t="e">
        <f>S20-1</f>
        <v>#N/A</v>
      </c>
      <c r="U20" s="31">
        <v>3</v>
      </c>
      <c r="V20" s="31">
        <f t="shared" si="6"/>
        <v>5</v>
      </c>
      <c r="W20" s="13" t="s">
        <v>59</v>
      </c>
      <c r="X20" s="31" t="s">
        <v>59</v>
      </c>
      <c r="Y20" s="14">
        <f t="shared" si="7"/>
        <v>0</v>
      </c>
      <c r="Z20" s="41" t="e">
        <f>VLOOKUP(B20,认定名单!B:C,35,0)</f>
        <v>#N/A</v>
      </c>
      <c r="AA20" s="31" t="e">
        <f t="shared" si="8"/>
        <v>#N/A</v>
      </c>
      <c r="AB20" s="31" t="s">
        <v>56</v>
      </c>
      <c r="AC20" s="31">
        <f t="shared" si="9"/>
        <v>5</v>
      </c>
      <c r="AD20" s="13" t="s">
        <v>60</v>
      </c>
      <c r="AE20" s="31">
        <f t="shared" si="10"/>
        <v>5</v>
      </c>
      <c r="AF20" s="31" t="s">
        <v>61</v>
      </c>
      <c r="AG20" s="31">
        <f t="shared" si="11"/>
        <v>5</v>
      </c>
      <c r="AH20" s="43" t="e">
        <f>VLOOKUP(B20,认定名单!B:C,17,0)</f>
        <v>#N/A</v>
      </c>
      <c r="AI20" s="13" t="e">
        <f t="shared" si="12"/>
        <v>#N/A</v>
      </c>
      <c r="AJ20" s="41" t="e">
        <f>VLOOKUP(B20,认定名单!B:C,29,0)</f>
        <v>#N/A</v>
      </c>
      <c r="AK20" s="44" t="e">
        <f t="shared" si="13"/>
        <v>#N/A</v>
      </c>
      <c r="AL20" s="13" t="e">
        <f t="shared" si="14"/>
        <v>#N/A</v>
      </c>
      <c r="AM20" s="45"/>
      <c r="AN20" s="46">
        <v>56</v>
      </c>
      <c r="AO20" s="54" t="e">
        <f t="shared" si="15"/>
        <v>#N/A</v>
      </c>
      <c r="AP20" s="5"/>
      <c r="AQ20" s="5"/>
      <c r="AR20" s="55" t="s">
        <v>98</v>
      </c>
      <c r="AS20" s="55">
        <v>0</v>
      </c>
      <c r="BA20" s="7" t="s">
        <v>184</v>
      </c>
      <c r="BB20" s="63" t="s">
        <v>185</v>
      </c>
      <c r="BC20" s="7">
        <v>1</v>
      </c>
      <c r="BD20" s="8" t="e">
        <f>VLOOKUP(B20,认定名单!B:C,41,0)</f>
        <v>#N/A</v>
      </c>
      <c r="BE20" s="7" t="e">
        <f>VLOOKUP(BB20,认定名单!B:C,42,0)</f>
        <v>#N/A</v>
      </c>
      <c r="BF20" s="7" t="e">
        <f>VLOOKUP(BB20,认定名单!B:C,43,0)</f>
        <v>#N/A</v>
      </c>
      <c r="BG20" s="7" t="e">
        <f t="shared" si="16"/>
        <v>#N/A</v>
      </c>
      <c r="BH20" s="7" t="e">
        <f t="shared" si="17"/>
        <v>#N/A</v>
      </c>
    </row>
    <row r="21" spans="1:60" ht="30" customHeight="1" x14ac:dyDescent="0.2">
      <c r="A21" s="10">
        <v>18</v>
      </c>
      <c r="B21" s="12" t="s">
        <v>167</v>
      </c>
      <c r="C21" s="13" t="e">
        <f>VLOOKUP(B21,认定名单!#REF!,6,0)</f>
        <v>#REF!</v>
      </c>
      <c r="D21" s="13" t="e">
        <f>VLOOKUP(B21,认定名单!#REF!,5,0)</f>
        <v>#REF!</v>
      </c>
      <c r="E21" s="11" t="s">
        <v>186</v>
      </c>
      <c r="F21" s="14">
        <f t="shared" si="0"/>
        <v>15</v>
      </c>
      <c r="G21" s="12" t="s">
        <v>82</v>
      </c>
      <c r="H21" s="11">
        <f t="shared" si="1"/>
        <v>10</v>
      </c>
      <c r="I21" s="12" t="s">
        <v>187</v>
      </c>
      <c r="J21" s="30" t="e">
        <f>VLOOKUP(B21,认定名单!B:C,22,0)</f>
        <v>#N/A</v>
      </c>
      <c r="K21" s="13" t="e">
        <f t="shared" si="2"/>
        <v>#N/A</v>
      </c>
      <c r="L21" s="13" t="s">
        <v>56</v>
      </c>
      <c r="M21" s="35" t="s">
        <v>188</v>
      </c>
      <c r="N21" s="31">
        <f t="shared" si="3"/>
        <v>5</v>
      </c>
      <c r="O21" s="13" t="s">
        <v>56</v>
      </c>
      <c r="P21" s="32" t="s">
        <v>189</v>
      </c>
      <c r="Q21" s="31">
        <f t="shared" si="4"/>
        <v>5</v>
      </c>
      <c r="R21" s="37">
        <v>30</v>
      </c>
      <c r="S21" s="31" t="e">
        <f>VLOOKUP(B21,认定名单!B:C,41,0)</f>
        <v>#N/A</v>
      </c>
      <c r="T21" s="31" t="e">
        <f>S21-1</f>
        <v>#N/A</v>
      </c>
      <c r="U21" s="31">
        <v>3</v>
      </c>
      <c r="V21" s="31">
        <f t="shared" si="6"/>
        <v>5</v>
      </c>
      <c r="W21" s="13" t="s">
        <v>59</v>
      </c>
      <c r="X21" s="31" t="s">
        <v>59</v>
      </c>
      <c r="Y21" s="14">
        <f t="shared" si="7"/>
        <v>0</v>
      </c>
      <c r="Z21" s="41" t="e">
        <f>VLOOKUP(B21,认定名单!B:C,35,0)</f>
        <v>#N/A</v>
      </c>
      <c r="AA21" s="31" t="e">
        <f t="shared" si="8"/>
        <v>#N/A</v>
      </c>
      <c r="AB21" s="31" t="s">
        <v>56</v>
      </c>
      <c r="AC21" s="31">
        <f t="shared" si="9"/>
        <v>5</v>
      </c>
      <c r="AD21" s="13" t="s">
        <v>60</v>
      </c>
      <c r="AE21" s="31">
        <f t="shared" si="10"/>
        <v>5</v>
      </c>
      <c r="AF21" s="31" t="s">
        <v>61</v>
      </c>
      <c r="AG21" s="31">
        <f t="shared" si="11"/>
        <v>5</v>
      </c>
      <c r="AH21" s="43" t="e">
        <f>VLOOKUP(B21,认定名单!B:C,17,0)</f>
        <v>#N/A</v>
      </c>
      <c r="AI21" s="13" t="e">
        <f t="shared" si="12"/>
        <v>#N/A</v>
      </c>
      <c r="AJ21" s="41" t="e">
        <f>VLOOKUP(B21,认定名单!B:C,29,0)</f>
        <v>#N/A</v>
      </c>
      <c r="AK21" s="44" t="e">
        <f t="shared" si="13"/>
        <v>#N/A</v>
      </c>
      <c r="AL21" s="13" t="e">
        <f t="shared" si="14"/>
        <v>#N/A</v>
      </c>
      <c r="AM21" s="45"/>
      <c r="AN21" s="46">
        <v>75</v>
      </c>
      <c r="AO21" s="54" t="e">
        <f t="shared" si="15"/>
        <v>#N/A</v>
      </c>
      <c r="AP21" s="5"/>
      <c r="AQ21" s="5"/>
      <c r="BA21" s="7" t="s">
        <v>190</v>
      </c>
      <c r="BB21" s="7" t="s">
        <v>191</v>
      </c>
      <c r="BC21" s="7" t="s">
        <v>69</v>
      </c>
      <c r="BD21" s="8" t="e">
        <f>VLOOKUP(B21,认定名单!B:C,41,0)</f>
        <v>#N/A</v>
      </c>
      <c r="BE21" s="7" t="e">
        <f>VLOOKUP(BB21,认定名单!B:C,42,0)</f>
        <v>#N/A</v>
      </c>
      <c r="BF21" s="7" t="e">
        <f>VLOOKUP(BB21,认定名单!B:C,43,0)</f>
        <v>#N/A</v>
      </c>
      <c r="BG21" s="7" t="e">
        <f t="shared" si="16"/>
        <v>#N/A</v>
      </c>
      <c r="BH21" s="7" t="e">
        <f t="shared" si="17"/>
        <v>#N/A</v>
      </c>
    </row>
    <row r="22" spans="1:60" ht="30" customHeight="1" x14ac:dyDescent="0.2">
      <c r="A22" s="10">
        <v>19</v>
      </c>
      <c r="B22" s="12" t="s">
        <v>192</v>
      </c>
      <c r="C22" s="13" t="e">
        <f>VLOOKUP(B22,认定名单!#REF!,6,0)</f>
        <v>#REF!</v>
      </c>
      <c r="D22" s="13" t="e">
        <f>VLOOKUP(B22,认定名单!#REF!,5,0)</f>
        <v>#REF!</v>
      </c>
      <c r="E22" s="11" t="s">
        <v>53</v>
      </c>
      <c r="F22" s="14">
        <f t="shared" si="0"/>
        <v>10</v>
      </c>
      <c r="G22" s="11" t="s">
        <v>54</v>
      </c>
      <c r="H22" s="11">
        <f t="shared" si="1"/>
        <v>30</v>
      </c>
      <c r="I22" s="12" t="s">
        <v>193</v>
      </c>
      <c r="J22" s="30" t="e">
        <f>VLOOKUP(B22,认定名单!B:C,22,0)</f>
        <v>#N/A</v>
      </c>
      <c r="K22" s="13" t="e">
        <f t="shared" si="2"/>
        <v>#N/A</v>
      </c>
      <c r="L22" s="13" t="s">
        <v>56</v>
      </c>
      <c r="M22" s="12" t="s">
        <v>194</v>
      </c>
      <c r="N22" s="31">
        <f t="shared" si="3"/>
        <v>5</v>
      </c>
      <c r="O22" s="13" t="s">
        <v>56</v>
      </c>
      <c r="P22" s="32" t="s">
        <v>195</v>
      </c>
      <c r="Q22" s="31">
        <f t="shared" si="4"/>
        <v>5</v>
      </c>
      <c r="R22" s="37">
        <v>30</v>
      </c>
      <c r="S22" s="31" t="e">
        <f>VLOOKUP(B22,认定名单!B:C,41,0)</f>
        <v>#N/A</v>
      </c>
      <c r="T22" s="31" t="e">
        <f>S22-1</f>
        <v>#N/A</v>
      </c>
      <c r="U22" s="31">
        <v>3</v>
      </c>
      <c r="V22" s="31">
        <f t="shared" si="6"/>
        <v>5</v>
      </c>
      <c r="W22" s="13" t="s">
        <v>94</v>
      </c>
      <c r="X22" s="39" t="s">
        <v>196</v>
      </c>
      <c r="Y22" s="14">
        <f t="shared" si="7"/>
        <v>5</v>
      </c>
      <c r="Z22" s="41" t="e">
        <f>VLOOKUP(B22,认定名单!B:C,35,0)</f>
        <v>#N/A</v>
      </c>
      <c r="AA22" s="31" t="e">
        <f t="shared" si="8"/>
        <v>#N/A</v>
      </c>
      <c r="AB22" s="13" t="s">
        <v>56</v>
      </c>
      <c r="AC22" s="31">
        <f t="shared" si="9"/>
        <v>5</v>
      </c>
      <c r="AD22" s="13" t="s">
        <v>60</v>
      </c>
      <c r="AE22" s="31">
        <f t="shared" si="10"/>
        <v>5</v>
      </c>
      <c r="AF22" s="31" t="s">
        <v>61</v>
      </c>
      <c r="AG22" s="31">
        <f t="shared" si="11"/>
        <v>5</v>
      </c>
      <c r="AH22" s="43" t="e">
        <f>VLOOKUP(B22,认定名单!B:C,17,0)</f>
        <v>#N/A</v>
      </c>
      <c r="AI22" s="13" t="e">
        <f t="shared" si="12"/>
        <v>#N/A</v>
      </c>
      <c r="AJ22" s="41" t="e">
        <f>VLOOKUP(B22,认定名单!B:C,29,0)</f>
        <v>#N/A</v>
      </c>
      <c r="AK22" s="44" t="e">
        <f t="shared" si="13"/>
        <v>#N/A</v>
      </c>
      <c r="AL22" s="13" t="e">
        <f t="shared" si="14"/>
        <v>#N/A</v>
      </c>
      <c r="AM22" s="45"/>
      <c r="AN22" s="46">
        <v>95</v>
      </c>
      <c r="AO22" s="54" t="e">
        <f t="shared" si="15"/>
        <v>#N/A</v>
      </c>
      <c r="AP22" s="5"/>
      <c r="AQ22" s="5"/>
      <c r="BA22" s="7" t="s">
        <v>197</v>
      </c>
      <c r="BB22" s="7" t="s">
        <v>198</v>
      </c>
      <c r="BC22" s="7" t="s">
        <v>69</v>
      </c>
      <c r="BD22" s="8" t="e">
        <f>VLOOKUP(B22,认定名单!B:C,41,0)</f>
        <v>#N/A</v>
      </c>
      <c r="BE22" s="7" t="e">
        <f>VLOOKUP(BB22,认定名单!B:C,42,0)</f>
        <v>#N/A</v>
      </c>
      <c r="BF22" s="7" t="e">
        <f>VLOOKUP(BB22,认定名单!B:C,43,0)</f>
        <v>#N/A</v>
      </c>
      <c r="BG22" s="7" t="e">
        <f t="shared" si="16"/>
        <v>#N/A</v>
      </c>
      <c r="BH22" s="7" t="e">
        <f t="shared" si="17"/>
        <v>#N/A</v>
      </c>
    </row>
    <row r="23" spans="1:60" ht="30" customHeight="1" x14ac:dyDescent="0.2">
      <c r="A23" s="10">
        <v>20</v>
      </c>
      <c r="B23" s="12" t="s">
        <v>199</v>
      </c>
      <c r="C23" s="13" t="e">
        <f>VLOOKUP(B23,认定名单!#REF!,6,0)</f>
        <v>#REF!</v>
      </c>
      <c r="D23" s="13" t="e">
        <f>VLOOKUP(B23,认定名单!#REF!,5,0)</f>
        <v>#REF!</v>
      </c>
      <c r="E23" s="11" t="s">
        <v>200</v>
      </c>
      <c r="F23" s="14">
        <f t="shared" si="0"/>
        <v>5</v>
      </c>
      <c r="G23" s="11" t="s">
        <v>71</v>
      </c>
      <c r="H23" s="11">
        <f t="shared" si="1"/>
        <v>15</v>
      </c>
      <c r="I23" s="12" t="s">
        <v>201</v>
      </c>
      <c r="J23" s="30" t="e">
        <f>VLOOKUP(B23,认定名单!B:C,22,0)</f>
        <v>#N/A</v>
      </c>
      <c r="K23" s="13" t="e">
        <f t="shared" si="2"/>
        <v>#N/A</v>
      </c>
      <c r="L23" s="13" t="s">
        <v>56</v>
      </c>
      <c r="M23" s="12" t="s">
        <v>183</v>
      </c>
      <c r="N23" s="31">
        <f t="shared" si="3"/>
        <v>5</v>
      </c>
      <c r="O23" s="13" t="s">
        <v>59</v>
      </c>
      <c r="P23" s="12" t="s">
        <v>59</v>
      </c>
      <c r="Q23" s="31">
        <f t="shared" si="4"/>
        <v>0</v>
      </c>
      <c r="R23" s="37">
        <v>25</v>
      </c>
      <c r="S23" s="31" t="e">
        <f>VLOOKUP(B23,认定名单!B:C,41,0)</f>
        <v>#N/A</v>
      </c>
      <c r="T23" s="31">
        <v>0</v>
      </c>
      <c r="U23" s="31">
        <v>0</v>
      </c>
      <c r="V23" s="31">
        <f t="shared" si="6"/>
        <v>2</v>
      </c>
      <c r="W23" s="13" t="s">
        <v>94</v>
      </c>
      <c r="X23" s="39" t="s">
        <v>202</v>
      </c>
      <c r="Y23" s="14">
        <f t="shared" si="7"/>
        <v>5</v>
      </c>
      <c r="Z23" s="41" t="e">
        <f>VLOOKUP(B23,认定名单!B:C,35,0)</f>
        <v>#N/A</v>
      </c>
      <c r="AA23" s="31" t="e">
        <f t="shared" si="8"/>
        <v>#N/A</v>
      </c>
      <c r="AB23" s="31" t="s">
        <v>56</v>
      </c>
      <c r="AC23" s="31">
        <f t="shared" si="9"/>
        <v>5</v>
      </c>
      <c r="AD23" s="13" t="s">
        <v>59</v>
      </c>
      <c r="AE23" s="31">
        <f t="shared" si="10"/>
        <v>0</v>
      </c>
      <c r="AF23" s="31" t="s">
        <v>61</v>
      </c>
      <c r="AG23" s="31">
        <f t="shared" si="11"/>
        <v>5</v>
      </c>
      <c r="AH23" s="43" t="e">
        <f>VLOOKUP(B23,认定名单!B:C,17,0)</f>
        <v>#N/A</v>
      </c>
      <c r="AI23" s="13" t="e">
        <f t="shared" si="12"/>
        <v>#N/A</v>
      </c>
      <c r="AJ23" s="41" t="e">
        <f>VLOOKUP(B23,认定名单!B:C,29,0)</f>
        <v>#N/A</v>
      </c>
      <c r="AK23" s="44" t="e">
        <f t="shared" si="13"/>
        <v>#N/A</v>
      </c>
      <c r="AL23" s="13" t="e">
        <f t="shared" si="14"/>
        <v>#N/A</v>
      </c>
      <c r="AM23" s="45"/>
      <c r="AN23" s="46">
        <v>57</v>
      </c>
      <c r="AO23" s="54" t="e">
        <f t="shared" si="15"/>
        <v>#N/A</v>
      </c>
      <c r="AP23" s="5"/>
      <c r="AQ23" s="5"/>
      <c r="BA23" s="7" t="s">
        <v>203</v>
      </c>
      <c r="BB23" s="7" t="s">
        <v>149</v>
      </c>
      <c r="BC23" s="7">
        <v>3</v>
      </c>
      <c r="BD23" s="8" t="e">
        <f>VLOOKUP(B23,认定名单!B:C,41,0)</f>
        <v>#N/A</v>
      </c>
      <c r="BE23" s="7" t="e">
        <f>VLOOKUP(BB23,认定名单!B:C,42,0)</f>
        <v>#N/A</v>
      </c>
      <c r="BF23" s="7" t="e">
        <f>VLOOKUP(BB23,认定名单!B:C,43,0)</f>
        <v>#N/A</v>
      </c>
      <c r="BG23" s="7" t="e">
        <f t="shared" si="16"/>
        <v>#N/A</v>
      </c>
      <c r="BH23" s="7" t="e">
        <f t="shared" si="17"/>
        <v>#N/A</v>
      </c>
    </row>
    <row r="24" spans="1:60" ht="30" customHeight="1" x14ac:dyDescent="0.2">
      <c r="A24" s="10">
        <v>21</v>
      </c>
      <c r="B24" s="12" t="s">
        <v>204</v>
      </c>
      <c r="C24" s="13" t="e">
        <f>VLOOKUP(B24,认定名单!#REF!,6,0)</f>
        <v>#REF!</v>
      </c>
      <c r="D24" s="13" t="e">
        <f>VLOOKUP(B24,认定名单!#REF!,5,0)</f>
        <v>#REF!</v>
      </c>
      <c r="E24" s="11" t="s">
        <v>81</v>
      </c>
      <c r="F24" s="14">
        <f t="shared" si="0"/>
        <v>5</v>
      </c>
      <c r="G24" s="11" t="s">
        <v>82</v>
      </c>
      <c r="H24" s="11">
        <f t="shared" si="1"/>
        <v>10</v>
      </c>
      <c r="I24" s="11" t="s">
        <v>205</v>
      </c>
      <c r="J24" s="30" t="e">
        <f>VLOOKUP(B24,认定名单!B:C,22,0)</f>
        <v>#N/A</v>
      </c>
      <c r="K24" s="13" t="e">
        <f t="shared" si="2"/>
        <v>#N/A</v>
      </c>
      <c r="L24" s="13" t="s">
        <v>56</v>
      </c>
      <c r="M24" s="12" t="s">
        <v>183</v>
      </c>
      <c r="N24" s="31">
        <f t="shared" si="3"/>
        <v>5</v>
      </c>
      <c r="O24" s="13" t="s">
        <v>59</v>
      </c>
      <c r="P24" s="12" t="s">
        <v>59</v>
      </c>
      <c r="Q24" s="31">
        <f t="shared" si="4"/>
        <v>0</v>
      </c>
      <c r="R24" s="37">
        <v>8</v>
      </c>
      <c r="S24" s="31" t="e">
        <f>VLOOKUP(B24,认定名单!B:C,41,0)</f>
        <v>#N/A</v>
      </c>
      <c r="T24" s="31" t="e">
        <f>S24-1</f>
        <v>#N/A</v>
      </c>
      <c r="U24" s="31">
        <v>1</v>
      </c>
      <c r="V24" s="31">
        <f t="shared" si="6"/>
        <v>3</v>
      </c>
      <c r="W24" s="13" t="s">
        <v>94</v>
      </c>
      <c r="X24" s="39" t="s">
        <v>206</v>
      </c>
      <c r="Y24" s="14">
        <f t="shared" si="7"/>
        <v>5</v>
      </c>
      <c r="Z24" s="41" t="e">
        <f>VLOOKUP(B24,认定名单!B:C,35,0)</f>
        <v>#N/A</v>
      </c>
      <c r="AA24" s="31" t="e">
        <f t="shared" si="8"/>
        <v>#N/A</v>
      </c>
      <c r="AB24" s="31" t="s">
        <v>56</v>
      </c>
      <c r="AC24" s="31">
        <f t="shared" si="9"/>
        <v>5</v>
      </c>
      <c r="AD24" s="13" t="s">
        <v>60</v>
      </c>
      <c r="AE24" s="31">
        <f t="shared" si="10"/>
        <v>5</v>
      </c>
      <c r="AF24" s="31" t="s">
        <v>61</v>
      </c>
      <c r="AG24" s="31">
        <f t="shared" si="11"/>
        <v>5</v>
      </c>
      <c r="AH24" s="43" t="e">
        <f>VLOOKUP(B24,认定名单!B:C,17,0)</f>
        <v>#N/A</v>
      </c>
      <c r="AI24" s="13" t="e">
        <f t="shared" si="12"/>
        <v>#N/A</v>
      </c>
      <c r="AJ24" s="41" t="e">
        <f>VLOOKUP(B24,认定名单!B:C,29,0)</f>
        <v>#N/A</v>
      </c>
      <c r="AK24" s="44" t="e">
        <f t="shared" si="13"/>
        <v>#N/A</v>
      </c>
      <c r="AL24" s="13" t="e">
        <f t="shared" si="14"/>
        <v>#N/A</v>
      </c>
      <c r="AM24" s="45"/>
      <c r="AN24" s="46">
        <v>55</v>
      </c>
      <c r="AO24" s="54" t="e">
        <f t="shared" si="15"/>
        <v>#N/A</v>
      </c>
      <c r="AP24" s="5"/>
      <c r="AQ24" s="5"/>
      <c r="BA24" s="7" t="s">
        <v>207</v>
      </c>
      <c r="BB24" s="7" t="s">
        <v>208</v>
      </c>
      <c r="BC24" s="7" t="s">
        <v>69</v>
      </c>
      <c r="BD24" s="8" t="e">
        <f>VLOOKUP(B24,认定名单!B:C,41,0)</f>
        <v>#N/A</v>
      </c>
      <c r="BE24" s="7" t="e">
        <f>VLOOKUP(BB24,认定名单!B:C,42,0)</f>
        <v>#N/A</v>
      </c>
      <c r="BF24" s="7" t="e">
        <f>VLOOKUP(BB24,认定名单!B:C,43,0)</f>
        <v>#N/A</v>
      </c>
      <c r="BG24" s="7" t="e">
        <f t="shared" si="16"/>
        <v>#N/A</v>
      </c>
      <c r="BH24" s="7" t="e">
        <f t="shared" si="17"/>
        <v>#N/A</v>
      </c>
    </row>
    <row r="25" spans="1:60" ht="30" customHeight="1" x14ac:dyDescent="0.2">
      <c r="A25" s="10">
        <v>22</v>
      </c>
      <c r="B25" s="12" t="s">
        <v>209</v>
      </c>
      <c r="C25" s="13" t="e">
        <f>VLOOKUP(B25,认定名单!#REF!,6,0)</f>
        <v>#REF!</v>
      </c>
      <c r="D25" s="13" t="e">
        <f>VLOOKUP(B25,认定名单!#REF!,5,0)</f>
        <v>#REF!</v>
      </c>
      <c r="E25" s="11" t="s">
        <v>169</v>
      </c>
      <c r="F25" s="14">
        <f t="shared" si="0"/>
        <v>5</v>
      </c>
      <c r="G25" s="11" t="s">
        <v>82</v>
      </c>
      <c r="H25" s="11">
        <f t="shared" si="1"/>
        <v>10</v>
      </c>
      <c r="I25" s="12" t="s">
        <v>210</v>
      </c>
      <c r="J25" s="30" t="e">
        <f>VLOOKUP(B25,认定名单!B:C,22,0)</f>
        <v>#N/A</v>
      </c>
      <c r="K25" s="13" t="e">
        <f t="shared" si="2"/>
        <v>#N/A</v>
      </c>
      <c r="L25" s="13" t="s">
        <v>56</v>
      </c>
      <c r="M25" s="12" t="s">
        <v>114</v>
      </c>
      <c r="N25" s="31">
        <f t="shared" si="3"/>
        <v>5</v>
      </c>
      <c r="O25" s="13" t="s">
        <v>59</v>
      </c>
      <c r="P25" s="12" t="s">
        <v>59</v>
      </c>
      <c r="Q25" s="31">
        <f t="shared" si="4"/>
        <v>0</v>
      </c>
      <c r="R25" s="37">
        <v>29</v>
      </c>
      <c r="S25" s="31" t="e">
        <f>VLOOKUP(B25,认定名单!B:C,41,0)</f>
        <v>#N/A</v>
      </c>
      <c r="T25" s="31" t="e">
        <f>S25-1</f>
        <v>#N/A</v>
      </c>
      <c r="U25" s="31">
        <v>1</v>
      </c>
      <c r="V25" s="31">
        <f t="shared" si="6"/>
        <v>3</v>
      </c>
      <c r="W25" s="13" t="s">
        <v>59</v>
      </c>
      <c r="X25" s="31" t="s">
        <v>59</v>
      </c>
      <c r="Y25" s="14">
        <f t="shared" si="7"/>
        <v>0</v>
      </c>
      <c r="Z25" s="41" t="e">
        <f>VLOOKUP(B25,认定名单!B:C,35,0)</f>
        <v>#N/A</v>
      </c>
      <c r="AA25" s="31" t="e">
        <f t="shared" si="8"/>
        <v>#N/A</v>
      </c>
      <c r="AB25" s="13" t="s">
        <v>56</v>
      </c>
      <c r="AC25" s="31">
        <f t="shared" si="9"/>
        <v>5</v>
      </c>
      <c r="AD25" s="13" t="s">
        <v>211</v>
      </c>
      <c r="AE25" s="31">
        <f t="shared" si="10"/>
        <v>5</v>
      </c>
      <c r="AF25" s="31" t="s">
        <v>61</v>
      </c>
      <c r="AG25" s="31">
        <f t="shared" si="11"/>
        <v>5</v>
      </c>
      <c r="AH25" s="43" t="e">
        <f>VLOOKUP(B25,认定名单!B:C,17,0)</f>
        <v>#N/A</v>
      </c>
      <c r="AI25" s="13" t="e">
        <f t="shared" si="12"/>
        <v>#N/A</v>
      </c>
      <c r="AJ25" s="41" t="e">
        <f>VLOOKUP(B25,认定名单!B:C,29,0)</f>
        <v>#N/A</v>
      </c>
      <c r="AK25" s="44" t="e">
        <f t="shared" si="13"/>
        <v>#N/A</v>
      </c>
      <c r="AL25" s="13" t="e">
        <f t="shared" si="14"/>
        <v>#N/A</v>
      </c>
      <c r="AM25" s="45"/>
      <c r="AN25" s="46">
        <v>58</v>
      </c>
      <c r="AO25" s="54" t="e">
        <f t="shared" si="15"/>
        <v>#N/A</v>
      </c>
      <c r="AP25" s="5"/>
      <c r="AQ25" s="5"/>
      <c r="BA25" s="7" t="s">
        <v>212</v>
      </c>
      <c r="BB25" s="7" t="s">
        <v>213</v>
      </c>
      <c r="BC25" s="7" t="s">
        <v>69</v>
      </c>
      <c r="BD25" s="8" t="e">
        <f>VLOOKUP(B25,认定名单!B:C,41,0)</f>
        <v>#N/A</v>
      </c>
      <c r="BE25" s="7" t="e">
        <f>VLOOKUP(BB25,认定名单!B:C,42,0)</f>
        <v>#N/A</v>
      </c>
      <c r="BF25" s="7" t="e">
        <f>VLOOKUP(BB25,认定名单!B:C,43,0)</f>
        <v>#N/A</v>
      </c>
      <c r="BG25" s="7" t="e">
        <f t="shared" si="16"/>
        <v>#N/A</v>
      </c>
      <c r="BH25" s="7" t="e">
        <f t="shared" si="17"/>
        <v>#N/A</v>
      </c>
    </row>
    <row r="26" spans="1:60" ht="30" customHeight="1" x14ac:dyDescent="0.2">
      <c r="A26" s="10">
        <v>23</v>
      </c>
      <c r="B26" s="12" t="s">
        <v>214</v>
      </c>
      <c r="C26" s="13" t="e">
        <f>VLOOKUP(B26,认定名单!#REF!,6,0)</f>
        <v>#REF!</v>
      </c>
      <c r="D26" s="13" t="e">
        <f>VLOOKUP(B26,认定名单!#REF!,5,0)</f>
        <v>#REF!</v>
      </c>
      <c r="E26" s="11" t="s">
        <v>131</v>
      </c>
      <c r="F26" s="14">
        <f t="shared" si="0"/>
        <v>5</v>
      </c>
      <c r="G26" s="11" t="s">
        <v>54</v>
      </c>
      <c r="H26" s="11">
        <f t="shared" si="1"/>
        <v>30</v>
      </c>
      <c r="I26" s="12" t="s">
        <v>215</v>
      </c>
      <c r="J26" s="30" t="e">
        <f>VLOOKUP(B26,认定名单!B:C,22,0)</f>
        <v>#N/A</v>
      </c>
      <c r="K26" s="13" t="e">
        <f t="shared" si="2"/>
        <v>#N/A</v>
      </c>
      <c r="L26" s="13" t="s">
        <v>59</v>
      </c>
      <c r="M26" s="12" t="s">
        <v>59</v>
      </c>
      <c r="N26" s="31">
        <f t="shared" si="3"/>
        <v>0</v>
      </c>
      <c r="O26" s="13" t="s">
        <v>59</v>
      </c>
      <c r="P26" s="12" t="s">
        <v>59</v>
      </c>
      <c r="Q26" s="31">
        <f t="shared" si="4"/>
        <v>0</v>
      </c>
      <c r="R26" s="37">
        <v>17</v>
      </c>
      <c r="S26" s="31" t="e">
        <f>VLOOKUP(B26,认定名单!B:C,41,0)</f>
        <v>#N/A</v>
      </c>
      <c r="T26" s="31">
        <v>0</v>
      </c>
      <c r="U26" s="31">
        <v>0</v>
      </c>
      <c r="V26" s="31">
        <f t="shared" si="6"/>
        <v>2</v>
      </c>
      <c r="W26" s="13" t="s">
        <v>94</v>
      </c>
      <c r="X26" s="39" t="s">
        <v>216</v>
      </c>
      <c r="Y26" s="14">
        <f t="shared" si="7"/>
        <v>5</v>
      </c>
      <c r="Z26" s="41" t="e">
        <f>VLOOKUP(B26,认定名单!B:C,35,0)</f>
        <v>#N/A</v>
      </c>
      <c r="AA26" s="31" t="e">
        <f t="shared" si="8"/>
        <v>#N/A</v>
      </c>
      <c r="AB26" s="31" t="s">
        <v>59</v>
      </c>
      <c r="AC26" s="31">
        <f t="shared" si="9"/>
        <v>0</v>
      </c>
      <c r="AD26" s="13" t="s">
        <v>59</v>
      </c>
      <c r="AE26" s="31">
        <f t="shared" si="10"/>
        <v>0</v>
      </c>
      <c r="AF26" s="31" t="s">
        <v>125</v>
      </c>
      <c r="AG26" s="31">
        <f t="shared" si="11"/>
        <v>0</v>
      </c>
      <c r="AH26" s="43" t="e">
        <f>VLOOKUP(B26,认定名单!B:C,17,0)</f>
        <v>#N/A</v>
      </c>
      <c r="AI26" s="13" t="e">
        <f t="shared" si="12"/>
        <v>#N/A</v>
      </c>
      <c r="AJ26" s="41" t="e">
        <f>VLOOKUP(B26,认定名单!B:C,29,0)</f>
        <v>#N/A</v>
      </c>
      <c r="AK26" s="44" t="e">
        <f t="shared" si="13"/>
        <v>#N/A</v>
      </c>
      <c r="AL26" s="13" t="e">
        <f t="shared" si="14"/>
        <v>#N/A</v>
      </c>
      <c r="AM26" s="45"/>
      <c r="AN26" s="46">
        <v>51</v>
      </c>
      <c r="AO26" s="54" t="e">
        <f t="shared" si="15"/>
        <v>#N/A</v>
      </c>
      <c r="AP26" s="5"/>
      <c r="AQ26" s="5"/>
      <c r="BA26" s="7" t="s">
        <v>217</v>
      </c>
      <c r="BB26" s="7" t="s">
        <v>218</v>
      </c>
      <c r="BC26" s="7" t="s">
        <v>69</v>
      </c>
      <c r="BD26" s="8" t="e">
        <f>VLOOKUP(B26,认定名单!B:C,41,0)</f>
        <v>#N/A</v>
      </c>
      <c r="BE26" s="7" t="e">
        <f>VLOOKUP(BB26,认定名单!B:C,42,0)</f>
        <v>#N/A</v>
      </c>
      <c r="BF26" s="7" t="e">
        <f>VLOOKUP(BB26,认定名单!B:C,43,0)</f>
        <v>#N/A</v>
      </c>
      <c r="BG26" s="7" t="e">
        <f t="shared" si="16"/>
        <v>#N/A</v>
      </c>
      <c r="BH26" s="7" t="e">
        <f t="shared" si="17"/>
        <v>#N/A</v>
      </c>
    </row>
    <row r="27" spans="1:60" ht="30" customHeight="1" x14ac:dyDescent="0.2">
      <c r="A27" s="20">
        <v>24</v>
      </c>
      <c r="B27" s="21" t="s">
        <v>219</v>
      </c>
      <c r="C27" s="13" t="e">
        <f>VLOOKUP(B27,认定名单!#REF!,6,0)</f>
        <v>#REF!</v>
      </c>
      <c r="D27" s="13" t="e">
        <f>VLOOKUP(B27,认定名单!#REF!,5,0)</f>
        <v>#REF!</v>
      </c>
      <c r="E27" s="11" t="s">
        <v>169</v>
      </c>
      <c r="F27" s="14">
        <f t="shared" si="0"/>
        <v>5</v>
      </c>
      <c r="G27" s="11" t="s">
        <v>71</v>
      </c>
      <c r="H27" s="11">
        <f t="shared" si="1"/>
        <v>15</v>
      </c>
      <c r="I27" s="12" t="s">
        <v>220</v>
      </c>
      <c r="J27" s="30" t="e">
        <f>VLOOKUP(B27,认定名单!B:C,22,0)</f>
        <v>#N/A</v>
      </c>
      <c r="K27" s="13" t="e">
        <f t="shared" si="2"/>
        <v>#N/A</v>
      </c>
      <c r="L27" s="36" t="s">
        <v>56</v>
      </c>
      <c r="M27" s="21" t="s">
        <v>221</v>
      </c>
      <c r="N27" s="31">
        <f t="shared" si="3"/>
        <v>5</v>
      </c>
      <c r="O27" s="13" t="s">
        <v>59</v>
      </c>
      <c r="P27" s="12" t="s">
        <v>59</v>
      </c>
      <c r="Q27" s="31">
        <f t="shared" si="4"/>
        <v>0</v>
      </c>
      <c r="R27" s="37">
        <v>30</v>
      </c>
      <c r="S27" s="31" t="e">
        <f>VLOOKUP(B27,认定名单!B:C,41,0)</f>
        <v>#N/A</v>
      </c>
      <c r="T27" s="31" t="e">
        <f>S27-1</f>
        <v>#N/A</v>
      </c>
      <c r="U27" s="31">
        <v>2</v>
      </c>
      <c r="V27" s="31">
        <f t="shared" si="6"/>
        <v>4</v>
      </c>
      <c r="W27" s="13" t="s">
        <v>59</v>
      </c>
      <c r="X27" s="31" t="s">
        <v>59</v>
      </c>
      <c r="Y27" s="14">
        <f t="shared" si="7"/>
        <v>0</v>
      </c>
      <c r="Z27" s="41" t="e">
        <f>VLOOKUP(B27,认定名单!B:C,35,0)</f>
        <v>#N/A</v>
      </c>
      <c r="AA27" s="31" t="e">
        <f t="shared" si="8"/>
        <v>#N/A</v>
      </c>
      <c r="AB27" s="31" t="s">
        <v>59</v>
      </c>
      <c r="AC27" s="31">
        <f t="shared" si="9"/>
        <v>0</v>
      </c>
      <c r="AD27" s="13" t="s">
        <v>59</v>
      </c>
      <c r="AE27" s="31">
        <f t="shared" si="10"/>
        <v>0</v>
      </c>
      <c r="AF27" s="31" t="s">
        <v>61</v>
      </c>
      <c r="AG27" s="31">
        <f t="shared" si="11"/>
        <v>5</v>
      </c>
      <c r="AH27" s="43" t="e">
        <f>VLOOKUP(B27,认定名单!B:C,17,0)</f>
        <v>#N/A</v>
      </c>
      <c r="AI27" s="13" t="e">
        <f t="shared" si="12"/>
        <v>#N/A</v>
      </c>
      <c r="AJ27" s="41" t="e">
        <f>VLOOKUP(B27,认定名单!B:C,29,0)</f>
        <v>#N/A</v>
      </c>
      <c r="AK27" s="44" t="e">
        <f t="shared" si="13"/>
        <v>#N/A</v>
      </c>
      <c r="AL27" s="13" t="e">
        <f t="shared" si="14"/>
        <v>#N/A</v>
      </c>
      <c r="AM27" s="45"/>
      <c r="AN27" s="46">
        <v>36</v>
      </c>
      <c r="AO27" s="54" t="e">
        <f t="shared" si="15"/>
        <v>#N/A</v>
      </c>
      <c r="AP27" s="5"/>
      <c r="AQ27" s="5"/>
      <c r="BA27" s="7" t="s">
        <v>222</v>
      </c>
      <c r="BB27" s="7" t="s">
        <v>223</v>
      </c>
      <c r="BC27" s="7" t="s">
        <v>69</v>
      </c>
      <c r="BD27" s="8" t="e">
        <f>VLOOKUP(B27,认定名单!B:C,41,0)</f>
        <v>#N/A</v>
      </c>
      <c r="BE27" s="7" t="e">
        <f>VLOOKUP(BB27,认定名单!B:C,42,0)</f>
        <v>#N/A</v>
      </c>
      <c r="BF27" s="7" t="e">
        <f>VLOOKUP(BB27,认定名单!B:C,43,0)</f>
        <v>#N/A</v>
      </c>
      <c r="BG27" s="7" t="e">
        <f t="shared" si="16"/>
        <v>#N/A</v>
      </c>
      <c r="BH27" s="7" t="e">
        <f t="shared" si="17"/>
        <v>#N/A</v>
      </c>
    </row>
    <row r="28" spans="1:60" ht="30" customHeight="1" x14ac:dyDescent="0.2">
      <c r="A28" s="10">
        <v>25</v>
      </c>
      <c r="B28" s="12" t="s">
        <v>224</v>
      </c>
      <c r="C28" s="13" t="e">
        <f>VLOOKUP(B28,认定名单!#REF!,6,0)</f>
        <v>#REF!</v>
      </c>
      <c r="D28" s="13" t="e">
        <f>VLOOKUP(B28,认定名单!#REF!,5,0)</f>
        <v>#REF!</v>
      </c>
      <c r="E28" s="11" t="s">
        <v>96</v>
      </c>
      <c r="F28" s="14">
        <f t="shared" si="0"/>
        <v>15</v>
      </c>
      <c r="G28" s="11" t="s">
        <v>71</v>
      </c>
      <c r="H28" s="11">
        <f t="shared" si="1"/>
        <v>15</v>
      </c>
      <c r="I28" s="12" t="s">
        <v>220</v>
      </c>
      <c r="J28" s="30" t="e">
        <f>VLOOKUP(B28,认定名单!B:C,22,0)</f>
        <v>#N/A</v>
      </c>
      <c r="K28" s="13" t="e">
        <f t="shared" si="2"/>
        <v>#N/A</v>
      </c>
      <c r="L28" s="13" t="s">
        <v>56</v>
      </c>
      <c r="M28" s="35" t="s">
        <v>225</v>
      </c>
      <c r="N28" s="31">
        <f t="shared" si="3"/>
        <v>5</v>
      </c>
      <c r="O28" s="13" t="s">
        <v>59</v>
      </c>
      <c r="P28" s="12" t="s">
        <v>59</v>
      </c>
      <c r="Q28" s="31">
        <f t="shared" si="4"/>
        <v>0</v>
      </c>
      <c r="R28" s="37">
        <v>20</v>
      </c>
      <c r="S28" s="31" t="e">
        <f>VLOOKUP(B28,认定名单!B:C,41,0)</f>
        <v>#N/A</v>
      </c>
      <c r="T28" s="31" t="e">
        <f>S28-1</f>
        <v>#N/A</v>
      </c>
      <c r="U28" s="31">
        <v>3</v>
      </c>
      <c r="V28" s="31">
        <f t="shared" si="6"/>
        <v>5</v>
      </c>
      <c r="W28" s="13" t="s">
        <v>94</v>
      </c>
      <c r="X28" s="39" t="s">
        <v>226</v>
      </c>
      <c r="Y28" s="14">
        <f t="shared" si="7"/>
        <v>5</v>
      </c>
      <c r="Z28" s="41" t="e">
        <f>VLOOKUP(B28,认定名单!B:C,35,0)</f>
        <v>#N/A</v>
      </c>
      <c r="AA28" s="31" t="e">
        <f t="shared" si="8"/>
        <v>#N/A</v>
      </c>
      <c r="AB28" s="13" t="s">
        <v>56</v>
      </c>
      <c r="AC28" s="31">
        <f t="shared" si="9"/>
        <v>5</v>
      </c>
      <c r="AD28" s="13" t="s">
        <v>227</v>
      </c>
      <c r="AE28" s="31">
        <f t="shared" si="10"/>
        <v>5</v>
      </c>
      <c r="AF28" s="31" t="s">
        <v>61</v>
      </c>
      <c r="AG28" s="31">
        <f t="shared" si="11"/>
        <v>5</v>
      </c>
      <c r="AH28" s="43" t="e">
        <f>VLOOKUP(B28,认定名单!B:C,17,0)</f>
        <v>#N/A</v>
      </c>
      <c r="AI28" s="13" t="e">
        <f t="shared" si="12"/>
        <v>#N/A</v>
      </c>
      <c r="AJ28" s="41" t="e">
        <f>VLOOKUP(B28,认定名单!B:C,29,0)</f>
        <v>#N/A</v>
      </c>
      <c r="AK28" s="44" t="e">
        <f t="shared" si="13"/>
        <v>#N/A</v>
      </c>
      <c r="AL28" s="13" t="e">
        <f t="shared" si="14"/>
        <v>#N/A</v>
      </c>
      <c r="AM28" s="45"/>
      <c r="AN28" s="46">
        <v>73</v>
      </c>
      <c r="AO28" s="54" t="e">
        <f t="shared" si="15"/>
        <v>#N/A</v>
      </c>
      <c r="AP28" s="5"/>
      <c r="AQ28" s="5"/>
      <c r="BA28" s="7" t="s">
        <v>228</v>
      </c>
      <c r="BB28" s="7" t="s">
        <v>229</v>
      </c>
      <c r="BC28" s="7" t="s">
        <v>69</v>
      </c>
      <c r="BD28" s="8" t="e">
        <f>VLOOKUP(B28,认定名单!B:C,41,0)</f>
        <v>#N/A</v>
      </c>
      <c r="BE28" s="7" t="e">
        <f>VLOOKUP(BB28,认定名单!B:C,42,0)</f>
        <v>#N/A</v>
      </c>
      <c r="BF28" s="7" t="e">
        <f>VLOOKUP(BB28,认定名单!B:C,43,0)</f>
        <v>#N/A</v>
      </c>
      <c r="BG28" s="7" t="e">
        <f t="shared" si="16"/>
        <v>#N/A</v>
      </c>
      <c r="BH28" s="7" t="e">
        <f t="shared" si="17"/>
        <v>#N/A</v>
      </c>
    </row>
    <row r="29" spans="1:60" ht="30" customHeight="1" x14ac:dyDescent="0.2">
      <c r="A29" s="10">
        <v>26</v>
      </c>
      <c r="B29" s="12" t="s">
        <v>230</v>
      </c>
      <c r="C29" s="13" t="e">
        <f>VLOOKUP(B29,认定名单!#REF!,6,0)</f>
        <v>#REF!</v>
      </c>
      <c r="D29" s="13" t="e">
        <f>VLOOKUP(B29,认定名单!#REF!,5,0)</f>
        <v>#REF!</v>
      </c>
      <c r="E29" s="11" t="s">
        <v>231</v>
      </c>
      <c r="F29" s="14">
        <f t="shared" si="0"/>
        <v>5</v>
      </c>
      <c r="G29" s="11" t="s">
        <v>82</v>
      </c>
      <c r="H29" s="11">
        <f t="shared" si="1"/>
        <v>10</v>
      </c>
      <c r="I29" s="12" t="s">
        <v>232</v>
      </c>
      <c r="J29" s="30" t="e">
        <f>VLOOKUP(B29,认定名单!B:C,22,0)</f>
        <v>#N/A</v>
      </c>
      <c r="K29" s="13" t="e">
        <f t="shared" si="2"/>
        <v>#N/A</v>
      </c>
      <c r="L29" s="13" t="s">
        <v>56</v>
      </c>
      <c r="M29" s="32" t="s">
        <v>233</v>
      </c>
      <c r="N29" s="31">
        <f t="shared" si="3"/>
        <v>5</v>
      </c>
      <c r="O29" s="13" t="s">
        <v>59</v>
      </c>
      <c r="P29" s="12" t="s">
        <v>59</v>
      </c>
      <c r="Q29" s="31">
        <f t="shared" si="4"/>
        <v>0</v>
      </c>
      <c r="R29" s="37">
        <v>1</v>
      </c>
      <c r="S29" s="31" t="e">
        <f>VLOOKUP(B29,认定名单!B:C,41,0)</f>
        <v>#N/A</v>
      </c>
      <c r="T29" s="31">
        <v>0</v>
      </c>
      <c r="U29" s="31">
        <v>0</v>
      </c>
      <c r="V29" s="31">
        <f t="shared" si="6"/>
        <v>2</v>
      </c>
      <c r="W29" s="13" t="s">
        <v>59</v>
      </c>
      <c r="X29" s="31" t="s">
        <v>59</v>
      </c>
      <c r="Y29" s="14">
        <f t="shared" si="7"/>
        <v>0</v>
      </c>
      <c r="Z29" s="41" t="e">
        <f>VLOOKUP(B29,认定名单!B:C,35,0)</f>
        <v>#N/A</v>
      </c>
      <c r="AA29" s="31" t="e">
        <f t="shared" si="8"/>
        <v>#N/A</v>
      </c>
      <c r="AB29" s="31" t="s">
        <v>59</v>
      </c>
      <c r="AC29" s="31">
        <f t="shared" si="9"/>
        <v>0</v>
      </c>
      <c r="AD29" s="13" t="s">
        <v>59</v>
      </c>
      <c r="AE29" s="31">
        <f t="shared" si="10"/>
        <v>0</v>
      </c>
      <c r="AF29" s="31" t="s">
        <v>61</v>
      </c>
      <c r="AG29" s="31">
        <f t="shared" si="11"/>
        <v>5</v>
      </c>
      <c r="AH29" s="43" t="e">
        <f>VLOOKUP(B29,认定名单!B:C,17,0)</f>
        <v>#N/A</v>
      </c>
      <c r="AI29" s="13" t="e">
        <f t="shared" si="12"/>
        <v>#N/A</v>
      </c>
      <c r="AJ29" s="41" t="e">
        <f>VLOOKUP(B29,认定名单!B:C,29,0)</f>
        <v>#N/A</v>
      </c>
      <c r="AK29" s="44" t="e">
        <f t="shared" si="13"/>
        <v>#N/A</v>
      </c>
      <c r="AL29" s="13" t="e">
        <f t="shared" si="14"/>
        <v>#N/A</v>
      </c>
      <c r="AM29" s="45"/>
      <c r="AN29" s="46">
        <v>47</v>
      </c>
      <c r="AO29" s="54" t="e">
        <f t="shared" si="15"/>
        <v>#N/A</v>
      </c>
      <c r="AP29" s="5"/>
      <c r="AQ29" s="5"/>
      <c r="BA29" s="7" t="s">
        <v>234</v>
      </c>
      <c r="BB29" s="7" t="s">
        <v>235</v>
      </c>
      <c r="BC29" s="7" t="s">
        <v>69</v>
      </c>
      <c r="BD29" s="8" t="e">
        <f>VLOOKUP(B29,认定名单!B:C,41,0)</f>
        <v>#N/A</v>
      </c>
      <c r="BE29" s="7" t="e">
        <f>VLOOKUP(BB29,认定名单!B:C,42,0)</f>
        <v>#N/A</v>
      </c>
      <c r="BF29" s="7" t="e">
        <f>VLOOKUP(BB29,认定名单!B:C,43,0)</f>
        <v>#N/A</v>
      </c>
      <c r="BG29" s="7" t="e">
        <f t="shared" si="16"/>
        <v>#N/A</v>
      </c>
      <c r="BH29" s="7" t="e">
        <f t="shared" si="17"/>
        <v>#N/A</v>
      </c>
    </row>
    <row r="30" spans="1:60" ht="30" customHeight="1" x14ac:dyDescent="0.2">
      <c r="A30" s="10">
        <v>27</v>
      </c>
      <c r="B30" s="12" t="s">
        <v>236</v>
      </c>
      <c r="C30" s="13" t="e">
        <f>VLOOKUP(B30,认定名单!#REF!,6,0)</f>
        <v>#REF!</v>
      </c>
      <c r="D30" s="13" t="e">
        <f>VLOOKUP(B30,认定名单!#REF!,5,0)</f>
        <v>#REF!</v>
      </c>
      <c r="E30" s="11" t="s">
        <v>53</v>
      </c>
      <c r="F30" s="14">
        <f t="shared" si="0"/>
        <v>10</v>
      </c>
      <c r="G30" s="23" t="s">
        <v>54</v>
      </c>
      <c r="H30" s="11">
        <f t="shared" si="1"/>
        <v>30</v>
      </c>
      <c r="I30" s="12" t="s">
        <v>193</v>
      </c>
      <c r="J30" s="30" t="e">
        <f>VLOOKUP(B30,认定名单!B:C,22,0)</f>
        <v>#N/A</v>
      </c>
      <c r="K30" s="13" t="e">
        <f t="shared" si="2"/>
        <v>#N/A</v>
      </c>
      <c r="L30" s="13" t="s">
        <v>56</v>
      </c>
      <c r="M30" s="35" t="s">
        <v>188</v>
      </c>
      <c r="N30" s="31">
        <f t="shared" si="3"/>
        <v>5</v>
      </c>
      <c r="O30" s="13" t="s">
        <v>59</v>
      </c>
      <c r="P30" s="12" t="s">
        <v>59</v>
      </c>
      <c r="Q30" s="31">
        <f t="shared" si="4"/>
        <v>0</v>
      </c>
      <c r="R30" s="37">
        <v>12</v>
      </c>
      <c r="S30" s="31" t="e">
        <f>VLOOKUP(B30,认定名单!B:C,41,0)</f>
        <v>#N/A</v>
      </c>
      <c r="T30" s="31">
        <v>0</v>
      </c>
      <c r="U30" s="31">
        <v>0</v>
      </c>
      <c r="V30" s="31">
        <f t="shared" si="6"/>
        <v>2</v>
      </c>
      <c r="W30" s="13" t="s">
        <v>59</v>
      </c>
      <c r="X30" s="31" t="s">
        <v>59</v>
      </c>
      <c r="Y30" s="14">
        <f t="shared" si="7"/>
        <v>0</v>
      </c>
      <c r="Z30" s="41" t="e">
        <f>VLOOKUP(B30,认定名单!B:C,35,0)</f>
        <v>#N/A</v>
      </c>
      <c r="AA30" s="31" t="e">
        <f t="shared" si="8"/>
        <v>#N/A</v>
      </c>
      <c r="AB30" s="31" t="s">
        <v>56</v>
      </c>
      <c r="AC30" s="31">
        <f t="shared" si="9"/>
        <v>5</v>
      </c>
      <c r="AD30" s="13" t="s">
        <v>59</v>
      </c>
      <c r="AE30" s="31">
        <f t="shared" si="10"/>
        <v>0</v>
      </c>
      <c r="AF30" s="31" t="s">
        <v>125</v>
      </c>
      <c r="AG30" s="31">
        <f t="shared" si="11"/>
        <v>0</v>
      </c>
      <c r="AH30" s="43" t="e">
        <f>VLOOKUP(B30,认定名单!B:C,17,0)</f>
        <v>#N/A</v>
      </c>
      <c r="AI30" s="13" t="e">
        <f t="shared" si="12"/>
        <v>#N/A</v>
      </c>
      <c r="AJ30" s="41" t="e">
        <f>VLOOKUP(B30,认定名单!B:C,29,0)</f>
        <v>#N/A</v>
      </c>
      <c r="AK30" s="44" t="e">
        <f t="shared" si="13"/>
        <v>#N/A</v>
      </c>
      <c r="AL30" s="13" t="e">
        <f t="shared" si="14"/>
        <v>#N/A</v>
      </c>
      <c r="AM30" s="45"/>
      <c r="AN30" s="46">
        <v>64</v>
      </c>
      <c r="AO30" s="54" t="e">
        <f t="shared" si="15"/>
        <v>#N/A</v>
      </c>
      <c r="AP30" s="5"/>
      <c r="AQ30" s="5"/>
      <c r="BA30" s="7" t="s">
        <v>237</v>
      </c>
      <c r="BB30" s="7" t="s">
        <v>238</v>
      </c>
      <c r="BC30" s="7">
        <v>7</v>
      </c>
      <c r="BD30" s="8" t="e">
        <f>VLOOKUP(B30,认定名单!B:C,41,0)</f>
        <v>#N/A</v>
      </c>
      <c r="BE30" s="7" t="e">
        <f>VLOOKUP(BB30,认定名单!B:C,42,0)</f>
        <v>#N/A</v>
      </c>
      <c r="BF30" s="7" t="e">
        <f>VLOOKUP(BB30,认定名单!B:C,43,0)</f>
        <v>#N/A</v>
      </c>
      <c r="BG30" s="7" t="e">
        <f t="shared" si="16"/>
        <v>#N/A</v>
      </c>
      <c r="BH30" s="7" t="e">
        <f t="shared" si="17"/>
        <v>#N/A</v>
      </c>
    </row>
    <row r="31" spans="1:60" ht="30" customHeight="1" x14ac:dyDescent="0.2">
      <c r="A31" s="20">
        <v>28</v>
      </c>
      <c r="B31" s="21" t="s">
        <v>239</v>
      </c>
      <c r="C31" s="13" t="e">
        <f>VLOOKUP(B31,认定名单!#REF!,6,0)</f>
        <v>#REF!</v>
      </c>
      <c r="D31" s="13" t="e">
        <f>VLOOKUP(B31,认定名单!#REF!,5,0)</f>
        <v>#REF!</v>
      </c>
      <c r="E31" s="22" t="s">
        <v>85</v>
      </c>
      <c r="F31" s="24">
        <f t="shared" si="0"/>
        <v>15</v>
      </c>
      <c r="G31" s="22" t="s">
        <v>54</v>
      </c>
      <c r="H31" s="22">
        <f t="shared" si="1"/>
        <v>30</v>
      </c>
      <c r="I31" s="21" t="s">
        <v>240</v>
      </c>
      <c r="J31" s="30" t="e">
        <f>VLOOKUP(B31,认定名单!B:C,22,0)</f>
        <v>#N/A</v>
      </c>
      <c r="K31" s="13" t="e">
        <f t="shared" si="2"/>
        <v>#N/A</v>
      </c>
      <c r="L31" s="13" t="s">
        <v>56</v>
      </c>
      <c r="M31" s="12" t="s">
        <v>183</v>
      </c>
      <c r="N31" s="31">
        <f t="shared" si="3"/>
        <v>5</v>
      </c>
      <c r="O31" s="13" t="s">
        <v>56</v>
      </c>
      <c r="P31" s="35" t="s">
        <v>241</v>
      </c>
      <c r="Q31" s="31">
        <f t="shared" si="4"/>
        <v>5</v>
      </c>
      <c r="R31" s="37">
        <v>64</v>
      </c>
      <c r="S31" s="31" t="e">
        <f>VLOOKUP(B31,认定名单!B:C,41,0)</f>
        <v>#N/A</v>
      </c>
      <c r="T31" s="31" t="e">
        <f t="shared" ref="T31:T43" si="18">S31-1</f>
        <v>#N/A</v>
      </c>
      <c r="U31" s="31">
        <v>3</v>
      </c>
      <c r="V31" s="31">
        <f t="shared" si="6"/>
        <v>5</v>
      </c>
      <c r="W31" s="13" t="s">
        <v>242</v>
      </c>
      <c r="X31" s="39" t="s">
        <v>243</v>
      </c>
      <c r="Y31" s="14">
        <f t="shared" si="7"/>
        <v>5</v>
      </c>
      <c r="Z31" s="41" t="e">
        <f>VLOOKUP(B31,认定名单!B:C,35,0)</f>
        <v>#N/A</v>
      </c>
      <c r="AA31" s="31" t="e">
        <f t="shared" si="8"/>
        <v>#N/A</v>
      </c>
      <c r="AB31" s="31" t="s">
        <v>56</v>
      </c>
      <c r="AC31" s="31">
        <f t="shared" si="9"/>
        <v>5</v>
      </c>
      <c r="AD31" s="13" t="s">
        <v>59</v>
      </c>
      <c r="AE31" s="31">
        <f t="shared" si="10"/>
        <v>0</v>
      </c>
      <c r="AF31" s="31" t="s">
        <v>61</v>
      </c>
      <c r="AG31" s="31">
        <f t="shared" si="11"/>
        <v>5</v>
      </c>
      <c r="AH31" s="43" t="e">
        <f>VLOOKUP(B31,认定名单!B:C,17,0)</f>
        <v>#N/A</v>
      </c>
      <c r="AI31" s="13" t="e">
        <f t="shared" si="12"/>
        <v>#N/A</v>
      </c>
      <c r="AJ31" s="41" t="e">
        <f>VLOOKUP(B31,认定名单!B:C,29,0)</f>
        <v>#N/A</v>
      </c>
      <c r="AK31" s="44" t="e">
        <f t="shared" si="13"/>
        <v>#N/A</v>
      </c>
      <c r="AL31" s="13" t="e">
        <f t="shared" si="14"/>
        <v>#N/A</v>
      </c>
      <c r="AM31" s="45"/>
      <c r="AN31" s="46">
        <v>47</v>
      </c>
      <c r="AO31" s="54" t="e">
        <f t="shared" si="15"/>
        <v>#N/A</v>
      </c>
      <c r="AP31" s="5"/>
      <c r="AQ31" s="5"/>
      <c r="BA31" s="7" t="s">
        <v>244</v>
      </c>
      <c r="BB31" s="63" t="s">
        <v>245</v>
      </c>
      <c r="BC31" s="7">
        <v>1</v>
      </c>
      <c r="BD31" s="8" t="e">
        <f>VLOOKUP(B31,认定名单!B:C,41,0)</f>
        <v>#N/A</v>
      </c>
      <c r="BE31" s="7" t="e">
        <f>VLOOKUP(BB31,认定名单!B:C,42,0)</f>
        <v>#N/A</v>
      </c>
      <c r="BF31" s="7" t="e">
        <f>VLOOKUP(BB31,认定名单!B:C,43,0)</f>
        <v>#N/A</v>
      </c>
      <c r="BG31" s="7" t="e">
        <f t="shared" si="16"/>
        <v>#N/A</v>
      </c>
      <c r="BH31" s="7" t="e">
        <f t="shared" si="17"/>
        <v>#N/A</v>
      </c>
    </row>
    <row r="32" spans="1:60" ht="30" customHeight="1" x14ac:dyDescent="0.2">
      <c r="A32" s="10">
        <v>29</v>
      </c>
      <c r="B32" s="12" t="s">
        <v>246</v>
      </c>
      <c r="C32" s="13" t="e">
        <f>VLOOKUP(B32,认定名单!#REF!,6,0)</f>
        <v>#REF!</v>
      </c>
      <c r="D32" s="13" t="e">
        <f>VLOOKUP(B32,认定名单!#REF!,5,0)</f>
        <v>#REF!</v>
      </c>
      <c r="E32" s="11" t="s">
        <v>81</v>
      </c>
      <c r="F32" s="14">
        <f t="shared" si="0"/>
        <v>5</v>
      </c>
      <c r="G32" s="11" t="s">
        <v>82</v>
      </c>
      <c r="H32" s="11">
        <f t="shared" si="1"/>
        <v>10</v>
      </c>
      <c r="I32" s="11" t="s">
        <v>247</v>
      </c>
      <c r="J32" s="30" t="e">
        <f>VLOOKUP(B32,认定名单!B:C,22,0)</f>
        <v>#N/A</v>
      </c>
      <c r="K32" s="13" t="e">
        <f t="shared" si="2"/>
        <v>#N/A</v>
      </c>
      <c r="L32" s="13" t="s">
        <v>56</v>
      </c>
      <c r="M32" s="12" t="s">
        <v>114</v>
      </c>
      <c r="N32" s="31">
        <f t="shared" si="3"/>
        <v>5</v>
      </c>
      <c r="O32" s="13" t="s">
        <v>56</v>
      </c>
      <c r="P32" s="35" t="s">
        <v>248</v>
      </c>
      <c r="Q32" s="31">
        <f t="shared" si="4"/>
        <v>5</v>
      </c>
      <c r="R32" s="37">
        <v>36</v>
      </c>
      <c r="S32" s="31" t="e">
        <f>VLOOKUP(B32,认定名单!B:C,41,0)</f>
        <v>#N/A</v>
      </c>
      <c r="T32" s="31" t="e">
        <f t="shared" si="18"/>
        <v>#N/A</v>
      </c>
      <c r="U32" s="31">
        <v>3</v>
      </c>
      <c r="V32" s="31">
        <f t="shared" si="6"/>
        <v>5</v>
      </c>
      <c r="W32" s="13" t="s">
        <v>94</v>
      </c>
      <c r="X32" s="39" t="s">
        <v>249</v>
      </c>
      <c r="Y32" s="14">
        <f t="shared" si="7"/>
        <v>5</v>
      </c>
      <c r="Z32" s="41" t="e">
        <f>VLOOKUP(B32,认定名单!B:C,35,0)</f>
        <v>#N/A</v>
      </c>
      <c r="AA32" s="31" t="e">
        <f t="shared" si="8"/>
        <v>#N/A</v>
      </c>
      <c r="AB32" s="13" t="s">
        <v>56</v>
      </c>
      <c r="AC32" s="31">
        <f t="shared" si="9"/>
        <v>5</v>
      </c>
      <c r="AD32" s="13" t="s">
        <v>60</v>
      </c>
      <c r="AE32" s="31">
        <f t="shared" si="10"/>
        <v>5</v>
      </c>
      <c r="AF32" s="31" t="s">
        <v>61</v>
      </c>
      <c r="AG32" s="31">
        <f t="shared" si="11"/>
        <v>5</v>
      </c>
      <c r="AH32" s="43" t="e">
        <f>VLOOKUP(B32,认定名单!B:C,17,0)</f>
        <v>#N/A</v>
      </c>
      <c r="AI32" s="13" t="e">
        <f t="shared" si="12"/>
        <v>#N/A</v>
      </c>
      <c r="AJ32" s="41" t="e">
        <f>VLOOKUP(B32,认定名单!B:C,29,0)</f>
        <v>#N/A</v>
      </c>
      <c r="AK32" s="44" t="e">
        <f t="shared" si="13"/>
        <v>#N/A</v>
      </c>
      <c r="AL32" s="13" t="e">
        <f t="shared" si="14"/>
        <v>#N/A</v>
      </c>
      <c r="AM32" s="45"/>
      <c r="AN32" s="46">
        <v>70</v>
      </c>
      <c r="AO32" s="54" t="e">
        <f t="shared" si="15"/>
        <v>#N/A</v>
      </c>
      <c r="AP32" s="5"/>
      <c r="AQ32" s="5"/>
      <c r="BA32" s="7" t="s">
        <v>250</v>
      </c>
      <c r="BB32" s="63" t="s">
        <v>251</v>
      </c>
      <c r="BC32" s="7">
        <v>1</v>
      </c>
      <c r="BD32" s="8" t="e">
        <f>VLOOKUP(B32,认定名单!B:C,41,0)</f>
        <v>#N/A</v>
      </c>
      <c r="BE32" s="7" t="e">
        <f>VLOOKUP(BB32,认定名单!B:C,42,0)</f>
        <v>#N/A</v>
      </c>
      <c r="BF32" s="7" t="e">
        <f>VLOOKUP(BB32,认定名单!B:C,43,0)</f>
        <v>#N/A</v>
      </c>
      <c r="BG32" s="7" t="e">
        <f t="shared" si="16"/>
        <v>#N/A</v>
      </c>
      <c r="BH32" s="7" t="e">
        <f t="shared" si="17"/>
        <v>#N/A</v>
      </c>
    </row>
    <row r="33" spans="1:60" s="6" customFormat="1" ht="30" customHeight="1" x14ac:dyDescent="0.2">
      <c r="A33" s="15">
        <v>30</v>
      </c>
      <c r="B33" s="16" t="s">
        <v>252</v>
      </c>
      <c r="C33" s="17" t="e">
        <f>VLOOKUP(B33,认定名单!#REF!,6,0)</f>
        <v>#REF!</v>
      </c>
      <c r="D33" s="17" t="e">
        <f>VLOOKUP(B33,认定名单!#REF!,5,0)</f>
        <v>#REF!</v>
      </c>
      <c r="E33" s="18" t="s">
        <v>169</v>
      </c>
      <c r="F33" s="19">
        <f t="shared" si="0"/>
        <v>5</v>
      </c>
      <c r="G33" s="18" t="s">
        <v>82</v>
      </c>
      <c r="H33" s="18">
        <f t="shared" si="1"/>
        <v>10</v>
      </c>
      <c r="I33" s="16" t="s">
        <v>253</v>
      </c>
      <c r="J33" s="33" t="e">
        <f>VLOOKUP(B33,认定名单!B:C,22,0)</f>
        <v>#N/A</v>
      </c>
      <c r="K33" s="17" t="e">
        <f t="shared" si="2"/>
        <v>#N/A</v>
      </c>
      <c r="L33" s="17" t="s">
        <v>56</v>
      </c>
      <c r="M33" s="16" t="s">
        <v>194</v>
      </c>
      <c r="N33" s="34">
        <f t="shared" si="3"/>
        <v>5</v>
      </c>
      <c r="O33" s="17" t="s">
        <v>59</v>
      </c>
      <c r="P33" s="16" t="s">
        <v>59</v>
      </c>
      <c r="Q33" s="34">
        <f t="shared" si="4"/>
        <v>0</v>
      </c>
      <c r="R33" s="38">
        <v>52</v>
      </c>
      <c r="S33" s="34" t="e">
        <f>VLOOKUP(B33,认定名单!B:C,41,0)</f>
        <v>#N/A</v>
      </c>
      <c r="T33" s="34" t="e">
        <f t="shared" si="18"/>
        <v>#N/A</v>
      </c>
      <c r="U33" s="34">
        <v>3</v>
      </c>
      <c r="V33" s="34">
        <f t="shared" si="6"/>
        <v>5</v>
      </c>
      <c r="W33" s="17" t="s">
        <v>59</v>
      </c>
      <c r="X33" s="34" t="s">
        <v>59</v>
      </c>
      <c r="Y33" s="19">
        <f t="shared" si="7"/>
        <v>0</v>
      </c>
      <c r="Z33" s="42" t="e">
        <f>VLOOKUP(B33,认定名单!B:C,35,0)</f>
        <v>#N/A</v>
      </c>
      <c r="AA33" s="34" t="e">
        <f t="shared" si="8"/>
        <v>#N/A</v>
      </c>
      <c r="AB33" s="17" t="s">
        <v>56</v>
      </c>
      <c r="AC33" s="34">
        <f t="shared" si="9"/>
        <v>5</v>
      </c>
      <c r="AD33" s="17" t="s">
        <v>60</v>
      </c>
      <c r="AE33" s="34">
        <f t="shared" si="10"/>
        <v>5</v>
      </c>
      <c r="AF33" s="34" t="s">
        <v>61</v>
      </c>
      <c r="AG33" s="34">
        <f t="shared" si="11"/>
        <v>5</v>
      </c>
      <c r="AH33" s="47" t="e">
        <f>VLOOKUP(B33,认定名单!B:C,17,0)</f>
        <v>#N/A</v>
      </c>
      <c r="AI33" s="17" t="e">
        <f t="shared" si="12"/>
        <v>#N/A</v>
      </c>
      <c r="AJ33" s="42" t="e">
        <f>VLOOKUP(B33,认定名单!B:C,29,0)</f>
        <v>#N/A</v>
      </c>
      <c r="AK33" s="48" t="e">
        <f t="shared" si="13"/>
        <v>#N/A</v>
      </c>
      <c r="AL33" s="17" t="e">
        <f t="shared" si="14"/>
        <v>#N/A</v>
      </c>
      <c r="AM33" s="49"/>
      <c r="AN33" s="50">
        <v>45</v>
      </c>
      <c r="AO33" s="56" t="e">
        <f t="shared" si="15"/>
        <v>#N/A</v>
      </c>
      <c r="AP33" s="57"/>
      <c r="AQ33" s="57"/>
      <c r="BA33" s="7" t="s">
        <v>254</v>
      </c>
      <c r="BB33" s="6" t="s">
        <v>255</v>
      </c>
      <c r="BC33" s="6" t="s">
        <v>69</v>
      </c>
      <c r="BD33" s="62" t="e">
        <f>VLOOKUP(B33,认定名单!B:C,41,0)</f>
        <v>#N/A</v>
      </c>
      <c r="BE33" s="6" t="e">
        <f>VLOOKUP(BB33,认定名单!B:C,42,0)</f>
        <v>#N/A</v>
      </c>
      <c r="BF33" s="6" t="e">
        <f>VLOOKUP(BB33,认定名单!B:C,43,0)</f>
        <v>#N/A</v>
      </c>
      <c r="BG33" s="6" t="e">
        <f t="shared" si="16"/>
        <v>#N/A</v>
      </c>
      <c r="BH33" s="6" t="e">
        <f t="shared" si="17"/>
        <v>#N/A</v>
      </c>
    </row>
    <row r="34" spans="1:60" s="6" customFormat="1" ht="30" customHeight="1" x14ac:dyDescent="0.2">
      <c r="A34" s="15">
        <v>31</v>
      </c>
      <c r="B34" s="16" t="s">
        <v>256</v>
      </c>
      <c r="C34" s="17" t="e">
        <f>VLOOKUP(B34,认定名单!#REF!,6,0)</f>
        <v>#REF!</v>
      </c>
      <c r="D34" s="17" t="e">
        <f>VLOOKUP(B34,认定名单!#REF!,5,0)</f>
        <v>#REF!</v>
      </c>
      <c r="E34" s="18" t="s">
        <v>96</v>
      </c>
      <c r="F34" s="19">
        <f t="shared" si="0"/>
        <v>15</v>
      </c>
      <c r="G34" s="16" t="s">
        <v>257</v>
      </c>
      <c r="H34" s="18">
        <f t="shared" si="1"/>
        <v>20</v>
      </c>
      <c r="I34" s="16" t="s">
        <v>258</v>
      </c>
      <c r="J34" s="33" t="e">
        <f>VLOOKUP(B34,认定名单!B:C,22,0)</f>
        <v>#N/A</v>
      </c>
      <c r="K34" s="17" t="e">
        <f t="shared" si="2"/>
        <v>#N/A</v>
      </c>
      <c r="L34" s="17" t="s">
        <v>56</v>
      </c>
      <c r="M34" s="16" t="s">
        <v>114</v>
      </c>
      <c r="N34" s="34">
        <f t="shared" si="3"/>
        <v>5</v>
      </c>
      <c r="O34" s="17" t="s">
        <v>59</v>
      </c>
      <c r="P34" s="16" t="s">
        <v>59</v>
      </c>
      <c r="Q34" s="34">
        <f t="shared" si="4"/>
        <v>0</v>
      </c>
      <c r="R34" s="38">
        <v>36</v>
      </c>
      <c r="S34" s="34" t="e">
        <f>VLOOKUP(B34,认定名单!B:C,41,0)</f>
        <v>#N/A</v>
      </c>
      <c r="T34" s="34" t="e">
        <f t="shared" si="18"/>
        <v>#N/A</v>
      </c>
      <c r="U34" s="34">
        <v>3</v>
      </c>
      <c r="V34" s="34">
        <f t="shared" si="6"/>
        <v>5</v>
      </c>
      <c r="W34" s="17" t="s">
        <v>59</v>
      </c>
      <c r="X34" s="34" t="s">
        <v>59</v>
      </c>
      <c r="Y34" s="19">
        <f t="shared" si="7"/>
        <v>0</v>
      </c>
      <c r="Z34" s="42" t="e">
        <f>VLOOKUP(B34,认定名单!B:C,35,0)</f>
        <v>#N/A</v>
      </c>
      <c r="AA34" s="34" t="e">
        <f t="shared" si="8"/>
        <v>#N/A</v>
      </c>
      <c r="AB34" s="17" t="s">
        <v>56</v>
      </c>
      <c r="AC34" s="34">
        <f t="shared" si="9"/>
        <v>5</v>
      </c>
      <c r="AD34" s="17" t="s">
        <v>59</v>
      </c>
      <c r="AE34" s="34">
        <f t="shared" si="10"/>
        <v>0</v>
      </c>
      <c r="AF34" s="34" t="s">
        <v>61</v>
      </c>
      <c r="AG34" s="34">
        <f t="shared" si="11"/>
        <v>5</v>
      </c>
      <c r="AH34" s="47" t="e">
        <f>VLOOKUP(B34,认定名单!B:C,17,0)</f>
        <v>#N/A</v>
      </c>
      <c r="AI34" s="17" t="e">
        <f t="shared" si="12"/>
        <v>#N/A</v>
      </c>
      <c r="AJ34" s="42" t="e">
        <f>VLOOKUP(B34,认定名单!B:C,29,0)</f>
        <v>#N/A</v>
      </c>
      <c r="AK34" s="48" t="e">
        <f t="shared" si="13"/>
        <v>#N/A</v>
      </c>
      <c r="AL34" s="17" t="e">
        <f t="shared" si="14"/>
        <v>#N/A</v>
      </c>
      <c r="AM34" s="49"/>
      <c r="AN34" s="50">
        <v>38</v>
      </c>
      <c r="AO34" s="56" t="e">
        <f t="shared" si="15"/>
        <v>#N/A</v>
      </c>
      <c r="AP34" s="57"/>
      <c r="AQ34" s="57"/>
      <c r="BA34" s="7" t="s">
        <v>259</v>
      </c>
      <c r="BB34" s="6" t="s">
        <v>204</v>
      </c>
      <c r="BC34" s="6" t="s">
        <v>69</v>
      </c>
      <c r="BD34" s="62" t="e">
        <f>VLOOKUP(B34,认定名单!B:C,41,0)</f>
        <v>#N/A</v>
      </c>
      <c r="BE34" s="6" t="e">
        <f>VLOOKUP(BB34,认定名单!B:C,42,0)</f>
        <v>#N/A</v>
      </c>
      <c r="BF34" s="6" t="e">
        <f>VLOOKUP(BB34,认定名单!B:C,43,0)</f>
        <v>#N/A</v>
      </c>
      <c r="BG34" s="6" t="e">
        <f t="shared" si="16"/>
        <v>#N/A</v>
      </c>
      <c r="BH34" s="6" t="e">
        <f t="shared" si="17"/>
        <v>#N/A</v>
      </c>
    </row>
    <row r="35" spans="1:60" ht="30" customHeight="1" x14ac:dyDescent="0.2">
      <c r="A35" s="10">
        <v>32</v>
      </c>
      <c r="B35" s="12" t="s">
        <v>185</v>
      </c>
      <c r="C35" s="13" t="e">
        <f>VLOOKUP(B35,认定名单!#REF!,6,0)</f>
        <v>#REF!</v>
      </c>
      <c r="D35" s="13" t="e">
        <f>VLOOKUP(B35,认定名单!#REF!,5,0)</f>
        <v>#REF!</v>
      </c>
      <c r="E35" s="11" t="s">
        <v>59</v>
      </c>
      <c r="F35" s="14">
        <f t="shared" si="0"/>
        <v>0</v>
      </c>
      <c r="G35" s="11" t="s">
        <v>59</v>
      </c>
      <c r="H35" s="11">
        <f t="shared" si="1"/>
        <v>0</v>
      </c>
      <c r="I35" s="12" t="s">
        <v>59</v>
      </c>
      <c r="J35" s="30" t="e">
        <f>VLOOKUP(B35,认定名单!B:C,22,0)</f>
        <v>#N/A</v>
      </c>
      <c r="K35" s="13" t="e">
        <f t="shared" si="2"/>
        <v>#N/A</v>
      </c>
      <c r="L35" s="13" t="s">
        <v>59</v>
      </c>
      <c r="M35" s="12" t="s">
        <v>59</v>
      </c>
      <c r="N35" s="31">
        <f t="shared" si="3"/>
        <v>0</v>
      </c>
      <c r="O35" s="13" t="s">
        <v>59</v>
      </c>
      <c r="P35" s="12" t="s">
        <v>59</v>
      </c>
      <c r="Q35" s="31">
        <f t="shared" si="4"/>
        <v>0</v>
      </c>
      <c r="R35" s="37">
        <v>23</v>
      </c>
      <c r="S35" s="31" t="e">
        <f>VLOOKUP(B35,认定名单!B:C,41,0)</f>
        <v>#N/A</v>
      </c>
      <c r="T35" s="31" t="e">
        <f t="shared" si="18"/>
        <v>#N/A</v>
      </c>
      <c r="U35" s="31">
        <v>3</v>
      </c>
      <c r="V35" s="31">
        <f t="shared" si="6"/>
        <v>5</v>
      </c>
      <c r="W35" s="13" t="s">
        <v>59</v>
      </c>
      <c r="X35" s="31" t="s">
        <v>59</v>
      </c>
      <c r="Y35" s="14">
        <f t="shared" si="7"/>
        <v>0</v>
      </c>
      <c r="Z35" s="41" t="e">
        <f>VLOOKUP(B35,认定名单!B:C,35,0)</f>
        <v>#N/A</v>
      </c>
      <c r="AA35" s="31" t="e">
        <f t="shared" si="8"/>
        <v>#N/A</v>
      </c>
      <c r="AB35" s="31" t="s">
        <v>59</v>
      </c>
      <c r="AC35" s="31">
        <f t="shared" si="9"/>
        <v>0</v>
      </c>
      <c r="AD35" s="13" t="s">
        <v>59</v>
      </c>
      <c r="AE35" s="31">
        <f t="shared" si="10"/>
        <v>0</v>
      </c>
      <c r="AF35" s="31" t="s">
        <v>125</v>
      </c>
      <c r="AG35" s="31">
        <f t="shared" si="11"/>
        <v>0</v>
      </c>
      <c r="AH35" s="43" t="e">
        <f>VLOOKUP(B35,认定名单!B:C,17,0)</f>
        <v>#N/A</v>
      </c>
      <c r="AI35" s="13" t="e">
        <f t="shared" si="12"/>
        <v>#N/A</v>
      </c>
      <c r="AJ35" s="41" t="e">
        <f>VLOOKUP(B35,认定名单!B:C,29,0)</f>
        <v>#N/A</v>
      </c>
      <c r="AK35" s="44" t="e">
        <f t="shared" si="13"/>
        <v>#N/A</v>
      </c>
      <c r="AL35" s="13" t="e">
        <f t="shared" si="14"/>
        <v>#N/A</v>
      </c>
      <c r="AM35" s="45"/>
      <c r="AN35" s="46">
        <v>14</v>
      </c>
      <c r="AO35" s="54" t="e">
        <f t="shared" si="15"/>
        <v>#N/A</v>
      </c>
      <c r="AP35" s="5"/>
      <c r="AQ35" s="5"/>
      <c r="BA35" s="7" t="s">
        <v>260</v>
      </c>
      <c r="BB35" s="63" t="s">
        <v>261</v>
      </c>
      <c r="BC35" s="7">
        <v>7</v>
      </c>
      <c r="BD35" s="8" t="e">
        <f>VLOOKUP(B35,认定名单!B:C,41,0)</f>
        <v>#N/A</v>
      </c>
      <c r="BE35" s="7" t="e">
        <f>VLOOKUP(BB35,认定名单!B:C,42,0)</f>
        <v>#N/A</v>
      </c>
      <c r="BF35" s="7" t="e">
        <f>VLOOKUP(BB35,认定名单!B:C,43,0)</f>
        <v>#N/A</v>
      </c>
      <c r="BG35" s="7" t="e">
        <f t="shared" si="16"/>
        <v>#N/A</v>
      </c>
      <c r="BH35" s="7" t="e">
        <f t="shared" si="17"/>
        <v>#N/A</v>
      </c>
    </row>
    <row r="36" spans="1:60" ht="30" customHeight="1" x14ac:dyDescent="0.2">
      <c r="A36" s="10">
        <v>33</v>
      </c>
      <c r="B36" s="12" t="s">
        <v>262</v>
      </c>
      <c r="C36" s="13" t="e">
        <f>VLOOKUP(B36,认定名单!#REF!,6,0)</f>
        <v>#REF!</v>
      </c>
      <c r="D36" s="13" t="e">
        <f>VLOOKUP(B36,认定名单!#REF!,5,0)</f>
        <v>#REF!</v>
      </c>
      <c r="E36" s="11" t="s">
        <v>96</v>
      </c>
      <c r="F36" s="14">
        <f t="shared" ref="F36:F67" si="19">VLOOKUP(E36,AR:AS,2,0)</f>
        <v>15</v>
      </c>
      <c r="G36" s="11" t="s">
        <v>71</v>
      </c>
      <c r="H36" s="11">
        <f t="shared" ref="H36:H67" si="20">VLOOKUP(G36,AT:AU,2,0)</f>
        <v>15</v>
      </c>
      <c r="I36" s="12" t="s">
        <v>263</v>
      </c>
      <c r="J36" s="30" t="e">
        <f>VLOOKUP(B36,认定名单!B:C,22,0)</f>
        <v>#N/A</v>
      </c>
      <c r="K36" s="13" t="e">
        <f t="shared" ref="K36:K67" si="21">IF(J36&gt;=70%,"5",IF(AND(J36&gt;=60%,J36&lt;70%),"3",IF(AND(J36&gt;=50%,J36&lt;60%),"1",IF(J36&lt;50%,"0"))))</f>
        <v>#N/A</v>
      </c>
      <c r="L36" s="13" t="s">
        <v>56</v>
      </c>
      <c r="M36" s="32" t="s">
        <v>264</v>
      </c>
      <c r="N36" s="31">
        <f t="shared" ref="N36:N67" si="22">IF(L36="有",5,0)</f>
        <v>5</v>
      </c>
      <c r="O36" s="13" t="s">
        <v>56</v>
      </c>
      <c r="P36" s="32" t="s">
        <v>265</v>
      </c>
      <c r="Q36" s="31">
        <f t="shared" si="4"/>
        <v>5</v>
      </c>
      <c r="R36" s="37">
        <v>13</v>
      </c>
      <c r="S36" s="31" t="e">
        <f>VLOOKUP(B36,认定名单!B:C,41,0)</f>
        <v>#N/A</v>
      </c>
      <c r="T36" s="31" t="e">
        <f t="shared" si="18"/>
        <v>#N/A</v>
      </c>
      <c r="U36" s="31">
        <v>3</v>
      </c>
      <c r="V36" s="31">
        <f t="shared" ref="V36:V67" si="23">IF(R36&gt;=1,"2",IF(R36&lt;1,"0"))+U36</f>
        <v>5</v>
      </c>
      <c r="W36" s="13" t="s">
        <v>94</v>
      </c>
      <c r="X36" s="39" t="s">
        <v>266</v>
      </c>
      <c r="Y36" s="14">
        <f t="shared" ref="Y36:Y67" si="24">VLOOKUP(W36,$AV$4:$AW$8,2,0)</f>
        <v>5</v>
      </c>
      <c r="Z36" s="41" t="e">
        <f>VLOOKUP(B36,认定名单!B:C,35,0)</f>
        <v>#N/A</v>
      </c>
      <c r="AA36" s="31" t="e">
        <f t="shared" ref="AA36:AA67" si="25">IF(Z36&gt;=3%,5,0)</f>
        <v>#N/A</v>
      </c>
      <c r="AB36" s="13" t="s">
        <v>56</v>
      </c>
      <c r="AC36" s="31">
        <f t="shared" ref="AC36:AC67" si="26">IF(AB36="有",5,0)</f>
        <v>5</v>
      </c>
      <c r="AD36" s="13" t="s">
        <v>59</v>
      </c>
      <c r="AE36" s="31">
        <f t="shared" ref="AE36:AE67" si="27">VLOOKUP(AD36,AX:AY,2,0)</f>
        <v>0</v>
      </c>
      <c r="AF36" s="31" t="s">
        <v>61</v>
      </c>
      <c r="AG36" s="31">
        <f t="shared" ref="AG36:AG67" si="28">IF(AF36="是",5,0)</f>
        <v>5</v>
      </c>
      <c r="AH36" s="43" t="e">
        <f>VLOOKUP(B36,认定名单!B:C,17,0)</f>
        <v>#N/A</v>
      </c>
      <c r="AI36" s="13" t="e">
        <f t="shared" ref="AI36:AI67" si="29">IF(AH36&gt;=10%,"5",IF(AND(AH36&gt;=5%,AH36&lt;10%),"4",IF(AND(AH36&gt;=0%,AH36&lt;5%),"3","1")))</f>
        <v>#N/A</v>
      </c>
      <c r="AJ36" s="41" t="e">
        <f>VLOOKUP(B36,认定名单!B:C,29,0)</f>
        <v>#N/A</v>
      </c>
      <c r="AK36" s="44" t="e">
        <f t="shared" ref="AK36:AK67" si="30">IF(AJ36&gt;=10%,"5",IF(AND(AJ36&gt;=0%,AJ36&lt;10%),"3",IF(AND(AJ36&gt;=(-5%),AJ36&lt;0%),"2","1")))</f>
        <v>#N/A</v>
      </c>
      <c r="AL36" s="13" t="e">
        <f t="shared" ref="AL36:AL67" si="31">AK36+AI36+AG36+AE36+AC36+AA36+Y36+V36+Q36+N36+K36+H36+F36</f>
        <v>#N/A</v>
      </c>
      <c r="AM36" s="45"/>
      <c r="AN36" s="46">
        <v>75</v>
      </c>
      <c r="AO36" s="54" t="e">
        <f t="shared" ref="AO36:AO67" si="32">AL36-AN36</f>
        <v>#N/A</v>
      </c>
      <c r="AP36" s="5"/>
      <c r="AQ36" s="5"/>
      <c r="BA36" s="7" t="s">
        <v>267</v>
      </c>
      <c r="BB36" s="63" t="s">
        <v>268</v>
      </c>
      <c r="BC36" s="7">
        <v>6</v>
      </c>
      <c r="BD36" s="8" t="e">
        <f>VLOOKUP(B36,认定名单!B:C,41,0)</f>
        <v>#N/A</v>
      </c>
      <c r="BE36" s="7" t="e">
        <f>VLOOKUP(BB36,认定名单!B:C,42,0)</f>
        <v>#N/A</v>
      </c>
      <c r="BF36" s="7" t="e">
        <f>VLOOKUP(BB36,认定名单!B:C,43,0)</f>
        <v>#N/A</v>
      </c>
      <c r="BG36" s="7" t="e">
        <f t="shared" si="16"/>
        <v>#N/A</v>
      </c>
      <c r="BH36" s="7" t="e">
        <f t="shared" si="17"/>
        <v>#N/A</v>
      </c>
    </row>
    <row r="37" spans="1:60" s="6" customFormat="1" ht="30" customHeight="1" x14ac:dyDescent="0.2">
      <c r="A37" s="15">
        <v>34</v>
      </c>
      <c r="B37" s="16" t="s">
        <v>269</v>
      </c>
      <c r="C37" s="17" t="e">
        <f>VLOOKUP(B37,认定名单!#REF!,6,0)</f>
        <v>#REF!</v>
      </c>
      <c r="D37" s="17" t="e">
        <f>VLOOKUP(B37,认定名单!#REF!,5,0)</f>
        <v>#REF!</v>
      </c>
      <c r="E37" s="18" t="s">
        <v>59</v>
      </c>
      <c r="F37" s="19">
        <f t="shared" si="19"/>
        <v>0</v>
      </c>
      <c r="G37" s="18" t="s">
        <v>82</v>
      </c>
      <c r="H37" s="18">
        <f t="shared" si="20"/>
        <v>10</v>
      </c>
      <c r="I37" s="16" t="s">
        <v>270</v>
      </c>
      <c r="J37" s="33" t="e">
        <f>VLOOKUP(B37,认定名单!B:C,22,0)</f>
        <v>#N/A</v>
      </c>
      <c r="K37" s="17" t="e">
        <f t="shared" si="21"/>
        <v>#N/A</v>
      </c>
      <c r="L37" s="17" t="s">
        <v>56</v>
      </c>
      <c r="M37" s="16" t="s">
        <v>114</v>
      </c>
      <c r="N37" s="34">
        <f t="shared" si="22"/>
        <v>5</v>
      </c>
      <c r="O37" s="17" t="s">
        <v>59</v>
      </c>
      <c r="P37" s="16" t="s">
        <v>59</v>
      </c>
      <c r="Q37" s="34">
        <f t="shared" si="4"/>
        <v>0</v>
      </c>
      <c r="R37" s="38">
        <v>41</v>
      </c>
      <c r="S37" s="34" t="e">
        <f>VLOOKUP(B37,认定名单!B:C,41,0)</f>
        <v>#N/A</v>
      </c>
      <c r="T37" s="34" t="e">
        <f t="shared" si="18"/>
        <v>#N/A</v>
      </c>
      <c r="U37" s="34">
        <v>0</v>
      </c>
      <c r="V37" s="34">
        <f t="shared" si="23"/>
        <v>2</v>
      </c>
      <c r="W37" s="17" t="s">
        <v>94</v>
      </c>
      <c r="X37" s="40" t="s">
        <v>271</v>
      </c>
      <c r="Y37" s="19">
        <f t="shared" si="24"/>
        <v>5</v>
      </c>
      <c r="Z37" s="42" t="e">
        <f>VLOOKUP(B37,认定名单!B:C,35,0)</f>
        <v>#N/A</v>
      </c>
      <c r="AA37" s="34" t="e">
        <f t="shared" si="25"/>
        <v>#N/A</v>
      </c>
      <c r="AB37" s="17" t="s">
        <v>56</v>
      </c>
      <c r="AC37" s="34">
        <f t="shared" si="26"/>
        <v>5</v>
      </c>
      <c r="AD37" s="17" t="s">
        <v>59</v>
      </c>
      <c r="AE37" s="34">
        <f t="shared" si="27"/>
        <v>0</v>
      </c>
      <c r="AF37" s="34" t="s">
        <v>61</v>
      </c>
      <c r="AG37" s="34">
        <f t="shared" si="28"/>
        <v>5</v>
      </c>
      <c r="AH37" s="47" t="e">
        <f>VLOOKUP(B37,认定名单!B:C,17,0)</f>
        <v>#N/A</v>
      </c>
      <c r="AI37" s="17" t="e">
        <f t="shared" si="29"/>
        <v>#N/A</v>
      </c>
      <c r="AJ37" s="42" t="e">
        <f>VLOOKUP(B37,认定名单!B:C,29,0)</f>
        <v>#N/A</v>
      </c>
      <c r="AK37" s="48" t="e">
        <f t="shared" si="30"/>
        <v>#N/A</v>
      </c>
      <c r="AL37" s="17" t="e">
        <f t="shared" si="31"/>
        <v>#N/A</v>
      </c>
      <c r="AM37" s="49"/>
      <c r="AN37" s="50">
        <v>42</v>
      </c>
      <c r="AO37" s="56" t="e">
        <f t="shared" si="32"/>
        <v>#N/A</v>
      </c>
      <c r="AP37" s="57"/>
      <c r="AQ37" s="57"/>
      <c r="BA37" s="7" t="s">
        <v>272</v>
      </c>
      <c r="BB37" s="6" t="s">
        <v>273</v>
      </c>
      <c r="BC37" s="6" t="s">
        <v>69</v>
      </c>
      <c r="BD37" s="62" t="e">
        <f>VLOOKUP(B37,认定名单!B:C,41,0)</f>
        <v>#N/A</v>
      </c>
      <c r="BE37" s="6" t="e">
        <f>VLOOKUP(BB37,认定名单!B:C,42,0)</f>
        <v>#N/A</v>
      </c>
      <c r="BF37" s="6" t="e">
        <f>VLOOKUP(BB37,认定名单!B:C,43,0)</f>
        <v>#N/A</v>
      </c>
      <c r="BG37" s="6" t="e">
        <f t="shared" si="16"/>
        <v>#N/A</v>
      </c>
      <c r="BH37" s="6" t="e">
        <f t="shared" si="17"/>
        <v>#N/A</v>
      </c>
    </row>
    <row r="38" spans="1:60" ht="30" customHeight="1" x14ac:dyDescent="0.2">
      <c r="A38" s="10">
        <v>35</v>
      </c>
      <c r="B38" s="12" t="s">
        <v>274</v>
      </c>
      <c r="C38" s="13" t="e">
        <f>VLOOKUP(B38,认定名单!#REF!,6,0)</f>
        <v>#REF!</v>
      </c>
      <c r="D38" s="13" t="e">
        <f>VLOOKUP(B38,认定名单!#REF!,5,0)</f>
        <v>#REF!</v>
      </c>
      <c r="E38" s="11" t="s">
        <v>275</v>
      </c>
      <c r="F38" s="14">
        <f t="shared" si="19"/>
        <v>10</v>
      </c>
      <c r="G38" s="11" t="s">
        <v>54</v>
      </c>
      <c r="H38" s="11">
        <f t="shared" si="20"/>
        <v>30</v>
      </c>
      <c r="I38" s="12" t="s">
        <v>193</v>
      </c>
      <c r="J38" s="30" t="e">
        <f>VLOOKUP(B38,认定名单!B:C,22,0)</f>
        <v>#N/A</v>
      </c>
      <c r="K38" s="13" t="e">
        <f t="shared" si="21"/>
        <v>#N/A</v>
      </c>
      <c r="L38" s="13" t="s">
        <v>56</v>
      </c>
      <c r="M38" s="12" t="s">
        <v>114</v>
      </c>
      <c r="N38" s="31">
        <f t="shared" si="22"/>
        <v>5</v>
      </c>
      <c r="O38" s="13" t="s">
        <v>59</v>
      </c>
      <c r="P38" s="12" t="s">
        <v>59</v>
      </c>
      <c r="Q38" s="31">
        <f t="shared" si="4"/>
        <v>0</v>
      </c>
      <c r="R38" s="37">
        <v>22</v>
      </c>
      <c r="S38" s="31" t="e">
        <f>VLOOKUP(B38,认定名单!B:C,41,0)</f>
        <v>#N/A</v>
      </c>
      <c r="T38" s="31" t="e">
        <f t="shared" si="18"/>
        <v>#N/A</v>
      </c>
      <c r="U38" s="31">
        <v>3</v>
      </c>
      <c r="V38" s="31">
        <f t="shared" si="23"/>
        <v>5</v>
      </c>
      <c r="W38" s="13" t="s">
        <v>94</v>
      </c>
      <c r="X38" s="39" t="s">
        <v>276</v>
      </c>
      <c r="Y38" s="14">
        <f t="shared" si="24"/>
        <v>5</v>
      </c>
      <c r="Z38" s="41" t="e">
        <f>VLOOKUP(B38,认定名单!B:C,35,0)</f>
        <v>#N/A</v>
      </c>
      <c r="AA38" s="31" t="e">
        <f t="shared" si="25"/>
        <v>#N/A</v>
      </c>
      <c r="AB38" s="13" t="s">
        <v>56</v>
      </c>
      <c r="AC38" s="31">
        <f t="shared" si="26"/>
        <v>5</v>
      </c>
      <c r="AD38" s="13" t="s">
        <v>59</v>
      </c>
      <c r="AE38" s="31">
        <f t="shared" si="27"/>
        <v>0</v>
      </c>
      <c r="AF38" s="31" t="s">
        <v>61</v>
      </c>
      <c r="AG38" s="31">
        <f t="shared" si="28"/>
        <v>5</v>
      </c>
      <c r="AH38" s="43" t="e">
        <f>VLOOKUP(B38,认定名单!B:C,17,0)</f>
        <v>#N/A</v>
      </c>
      <c r="AI38" s="13" t="e">
        <f t="shared" si="29"/>
        <v>#N/A</v>
      </c>
      <c r="AJ38" s="41" t="e">
        <f>VLOOKUP(B38,认定名单!B:C,29,0)</f>
        <v>#N/A</v>
      </c>
      <c r="AK38" s="44" t="e">
        <f t="shared" si="30"/>
        <v>#N/A</v>
      </c>
      <c r="AL38" s="13" t="e">
        <f t="shared" si="31"/>
        <v>#N/A</v>
      </c>
      <c r="AM38" s="45"/>
      <c r="AN38" s="46">
        <v>81</v>
      </c>
      <c r="AO38" s="54" t="e">
        <f t="shared" si="32"/>
        <v>#N/A</v>
      </c>
      <c r="AP38" s="5"/>
      <c r="AQ38" s="5"/>
      <c r="BA38" s="7" t="s">
        <v>277</v>
      </c>
      <c r="BB38" s="7" t="s">
        <v>278</v>
      </c>
      <c r="BC38" s="7" t="s">
        <v>69</v>
      </c>
      <c r="BD38" s="8" t="e">
        <f>VLOOKUP(B38,认定名单!B:C,41,0)</f>
        <v>#N/A</v>
      </c>
      <c r="BE38" s="7" t="e">
        <f>VLOOKUP(BB38,认定名单!B:C,42,0)</f>
        <v>#N/A</v>
      </c>
      <c r="BF38" s="7" t="e">
        <f>VLOOKUP(BB38,认定名单!B:C,43,0)</f>
        <v>#N/A</v>
      </c>
      <c r="BG38" s="7" t="e">
        <f t="shared" si="16"/>
        <v>#N/A</v>
      </c>
      <c r="BH38" s="7" t="e">
        <f t="shared" si="17"/>
        <v>#N/A</v>
      </c>
    </row>
    <row r="39" spans="1:60" ht="30" customHeight="1" x14ac:dyDescent="0.2">
      <c r="A39" s="10">
        <v>36</v>
      </c>
      <c r="B39" s="12" t="s">
        <v>279</v>
      </c>
      <c r="C39" s="13" t="e">
        <f>VLOOKUP(B39,认定名单!#REF!,6,0)</f>
        <v>#REF!</v>
      </c>
      <c r="D39" s="13" t="e">
        <f>VLOOKUP(B39,认定名单!#REF!,5,0)</f>
        <v>#REF!</v>
      </c>
      <c r="E39" s="11" t="s">
        <v>275</v>
      </c>
      <c r="F39" s="14">
        <f t="shared" si="19"/>
        <v>10</v>
      </c>
      <c r="G39" s="11" t="s">
        <v>71</v>
      </c>
      <c r="H39" s="11">
        <f t="shared" si="20"/>
        <v>15</v>
      </c>
      <c r="I39" s="12" t="s">
        <v>220</v>
      </c>
      <c r="J39" s="30" t="e">
        <f>VLOOKUP(B39,认定名单!B:C,22,0)</f>
        <v>#N/A</v>
      </c>
      <c r="K39" s="13" t="e">
        <f t="shared" si="21"/>
        <v>#N/A</v>
      </c>
      <c r="L39" s="13" t="s">
        <v>56</v>
      </c>
      <c r="M39" s="12" t="s">
        <v>114</v>
      </c>
      <c r="N39" s="31">
        <f t="shared" si="22"/>
        <v>5</v>
      </c>
      <c r="O39" s="13" t="s">
        <v>59</v>
      </c>
      <c r="P39" s="12" t="s">
        <v>59</v>
      </c>
      <c r="Q39" s="31">
        <f t="shared" si="4"/>
        <v>0</v>
      </c>
      <c r="R39" s="37">
        <v>9</v>
      </c>
      <c r="S39" s="31" t="e">
        <f>VLOOKUP(B39,认定名单!B:C,41,0)</f>
        <v>#N/A</v>
      </c>
      <c r="T39" s="31" t="e">
        <f t="shared" si="18"/>
        <v>#N/A</v>
      </c>
      <c r="U39" s="31">
        <v>3</v>
      </c>
      <c r="V39" s="31">
        <f t="shared" si="23"/>
        <v>5</v>
      </c>
      <c r="W39" s="13" t="s">
        <v>59</v>
      </c>
      <c r="X39" s="31" t="s">
        <v>59</v>
      </c>
      <c r="Y39" s="14">
        <f t="shared" si="24"/>
        <v>0</v>
      </c>
      <c r="Z39" s="41" t="e">
        <f>VLOOKUP(B39,认定名单!B:C,35,0)</f>
        <v>#N/A</v>
      </c>
      <c r="AA39" s="31" t="e">
        <f t="shared" si="25"/>
        <v>#N/A</v>
      </c>
      <c r="AB39" s="31" t="s">
        <v>56</v>
      </c>
      <c r="AC39" s="31">
        <f t="shared" si="26"/>
        <v>5</v>
      </c>
      <c r="AD39" s="13" t="s">
        <v>227</v>
      </c>
      <c r="AE39" s="31">
        <f t="shared" si="27"/>
        <v>5</v>
      </c>
      <c r="AF39" s="31" t="s">
        <v>61</v>
      </c>
      <c r="AG39" s="31">
        <f t="shared" si="28"/>
        <v>5</v>
      </c>
      <c r="AH39" s="43" t="e">
        <f>VLOOKUP(B39,认定名单!B:C,17,0)</f>
        <v>#N/A</v>
      </c>
      <c r="AI39" s="13" t="e">
        <f t="shared" si="29"/>
        <v>#N/A</v>
      </c>
      <c r="AJ39" s="41" t="e">
        <f>VLOOKUP(B39,认定名单!B:C,29,0)</f>
        <v>#N/A</v>
      </c>
      <c r="AK39" s="44" t="e">
        <f t="shared" si="30"/>
        <v>#N/A</v>
      </c>
      <c r="AL39" s="13" t="e">
        <f t="shared" si="31"/>
        <v>#N/A</v>
      </c>
      <c r="AM39" s="45"/>
      <c r="AN39" s="46">
        <v>61</v>
      </c>
      <c r="AO39" s="54" t="e">
        <f t="shared" si="32"/>
        <v>#N/A</v>
      </c>
      <c r="AP39" s="5"/>
      <c r="AQ39" s="5"/>
      <c r="BA39" s="7" t="s">
        <v>280</v>
      </c>
      <c r="BB39" s="63" t="s">
        <v>281</v>
      </c>
      <c r="BC39" s="7">
        <v>1</v>
      </c>
      <c r="BD39" s="8" t="e">
        <f>VLOOKUP(B39,认定名单!B:C,41,0)</f>
        <v>#N/A</v>
      </c>
      <c r="BE39" s="7" t="e">
        <f>VLOOKUP(BB39,认定名单!B:C,42,0)</f>
        <v>#N/A</v>
      </c>
      <c r="BF39" s="7" t="e">
        <f>VLOOKUP(BB39,认定名单!B:C,43,0)</f>
        <v>#N/A</v>
      </c>
      <c r="BG39" s="7" t="e">
        <f t="shared" si="16"/>
        <v>#N/A</v>
      </c>
      <c r="BH39" s="7" t="e">
        <f t="shared" si="17"/>
        <v>#N/A</v>
      </c>
    </row>
    <row r="40" spans="1:60" ht="30" customHeight="1" x14ac:dyDescent="0.2">
      <c r="A40" s="10">
        <v>37</v>
      </c>
      <c r="B40" s="12" t="s">
        <v>282</v>
      </c>
      <c r="C40" s="13" t="e">
        <f>VLOOKUP(B40,认定名单!#REF!,6,0)</f>
        <v>#REF!</v>
      </c>
      <c r="D40" s="13" t="e">
        <f>VLOOKUP(B40,认定名单!#REF!,5,0)</f>
        <v>#REF!</v>
      </c>
      <c r="E40" s="11" t="s">
        <v>81</v>
      </c>
      <c r="F40" s="14">
        <f t="shared" si="19"/>
        <v>5</v>
      </c>
      <c r="G40" s="11" t="s">
        <v>54</v>
      </c>
      <c r="H40" s="11">
        <f t="shared" si="20"/>
        <v>30</v>
      </c>
      <c r="I40" s="12" t="s">
        <v>283</v>
      </c>
      <c r="J40" s="30" t="e">
        <f>VLOOKUP(B40,认定名单!B:C,22,0)</f>
        <v>#N/A</v>
      </c>
      <c r="K40" s="13" t="e">
        <f t="shared" si="21"/>
        <v>#N/A</v>
      </c>
      <c r="L40" s="13" t="s">
        <v>56</v>
      </c>
      <c r="M40" s="12" t="s">
        <v>114</v>
      </c>
      <c r="N40" s="31">
        <f t="shared" si="22"/>
        <v>5</v>
      </c>
      <c r="O40" s="13" t="s">
        <v>59</v>
      </c>
      <c r="P40" s="12" t="s">
        <v>59</v>
      </c>
      <c r="Q40" s="31">
        <f t="shared" si="4"/>
        <v>0</v>
      </c>
      <c r="R40" s="37">
        <v>23</v>
      </c>
      <c r="S40" s="31" t="e">
        <f>VLOOKUP(B40,认定名单!B:C,41,0)</f>
        <v>#N/A</v>
      </c>
      <c r="T40" s="31" t="e">
        <f t="shared" si="18"/>
        <v>#N/A</v>
      </c>
      <c r="U40" s="31">
        <v>0</v>
      </c>
      <c r="V40" s="31">
        <f t="shared" si="23"/>
        <v>2</v>
      </c>
      <c r="W40" s="13" t="s">
        <v>59</v>
      </c>
      <c r="X40" s="31" t="s">
        <v>59</v>
      </c>
      <c r="Y40" s="14">
        <f t="shared" si="24"/>
        <v>0</v>
      </c>
      <c r="Z40" s="41" t="e">
        <f>VLOOKUP(B40,认定名单!B:C,35,0)</f>
        <v>#N/A</v>
      </c>
      <c r="AA40" s="31" t="e">
        <f t="shared" si="25"/>
        <v>#N/A</v>
      </c>
      <c r="AB40" s="31" t="s">
        <v>59</v>
      </c>
      <c r="AC40" s="31">
        <f t="shared" si="26"/>
        <v>0</v>
      </c>
      <c r="AD40" s="13" t="s">
        <v>59</v>
      </c>
      <c r="AE40" s="31">
        <f t="shared" si="27"/>
        <v>0</v>
      </c>
      <c r="AF40" s="31" t="s">
        <v>61</v>
      </c>
      <c r="AG40" s="31">
        <f t="shared" si="28"/>
        <v>5</v>
      </c>
      <c r="AH40" s="43" t="e">
        <f>VLOOKUP(B40,认定名单!B:C,17,0)</f>
        <v>#N/A</v>
      </c>
      <c r="AI40" s="13" t="e">
        <f t="shared" si="29"/>
        <v>#N/A</v>
      </c>
      <c r="AJ40" s="41" t="e">
        <f>VLOOKUP(B40,认定名单!B:C,29,0)</f>
        <v>#N/A</v>
      </c>
      <c r="AK40" s="44" t="e">
        <f t="shared" si="30"/>
        <v>#N/A</v>
      </c>
      <c r="AL40" s="13" t="e">
        <f t="shared" si="31"/>
        <v>#N/A</v>
      </c>
      <c r="AM40" s="45"/>
      <c r="AN40" s="46">
        <v>57</v>
      </c>
      <c r="AO40" s="54" t="e">
        <f t="shared" si="32"/>
        <v>#N/A</v>
      </c>
      <c r="AP40" s="5"/>
      <c r="AQ40" s="5"/>
      <c r="BA40" s="7" t="s">
        <v>284</v>
      </c>
      <c r="BB40" s="63" t="s">
        <v>285</v>
      </c>
      <c r="BC40" s="7">
        <v>4</v>
      </c>
      <c r="BD40" s="8" t="e">
        <f>VLOOKUP(B40,认定名单!B:C,41,0)</f>
        <v>#N/A</v>
      </c>
      <c r="BE40" s="7" t="e">
        <f>VLOOKUP(BB40,认定名单!B:C,42,0)</f>
        <v>#N/A</v>
      </c>
      <c r="BF40" s="7" t="e">
        <f>VLOOKUP(BB40,认定名单!B:C,43,0)</f>
        <v>#N/A</v>
      </c>
      <c r="BG40" s="7" t="e">
        <f t="shared" si="16"/>
        <v>#N/A</v>
      </c>
      <c r="BH40" s="7" t="e">
        <f t="shared" si="17"/>
        <v>#N/A</v>
      </c>
    </row>
    <row r="41" spans="1:60" ht="30" customHeight="1" x14ac:dyDescent="0.2">
      <c r="A41" s="10">
        <v>38</v>
      </c>
      <c r="B41" s="12" t="s">
        <v>238</v>
      </c>
      <c r="C41" s="13" t="e">
        <f>VLOOKUP(B41,认定名单!#REF!,6,0)</f>
        <v>#REF!</v>
      </c>
      <c r="D41" s="13" t="e">
        <f>VLOOKUP(B41,认定名单!#REF!,5,0)</f>
        <v>#REF!</v>
      </c>
      <c r="E41" s="11" t="s">
        <v>286</v>
      </c>
      <c r="F41" s="14">
        <f t="shared" si="19"/>
        <v>5</v>
      </c>
      <c r="G41" s="11" t="s">
        <v>82</v>
      </c>
      <c r="H41" s="11">
        <f t="shared" si="20"/>
        <v>10</v>
      </c>
      <c r="I41" s="11" t="s">
        <v>287</v>
      </c>
      <c r="J41" s="30" t="e">
        <f>VLOOKUP(B41,认定名单!B:C,22,0)</f>
        <v>#N/A</v>
      </c>
      <c r="K41" s="13" t="e">
        <f t="shared" si="21"/>
        <v>#N/A</v>
      </c>
      <c r="L41" s="13" t="s">
        <v>56</v>
      </c>
      <c r="M41" s="12" t="s">
        <v>114</v>
      </c>
      <c r="N41" s="31">
        <f t="shared" si="22"/>
        <v>5</v>
      </c>
      <c r="O41" s="13" t="s">
        <v>59</v>
      </c>
      <c r="P41" s="12" t="s">
        <v>59</v>
      </c>
      <c r="Q41" s="31">
        <f t="shared" si="4"/>
        <v>0</v>
      </c>
      <c r="R41" s="37">
        <v>29</v>
      </c>
      <c r="S41" s="31" t="e">
        <f>VLOOKUP(B41,认定名单!B:C,41,0)</f>
        <v>#N/A</v>
      </c>
      <c r="T41" s="31" t="e">
        <f t="shared" si="18"/>
        <v>#N/A</v>
      </c>
      <c r="U41" s="31">
        <v>0</v>
      </c>
      <c r="V41" s="31">
        <f t="shared" si="23"/>
        <v>2</v>
      </c>
      <c r="W41" s="13" t="s">
        <v>59</v>
      </c>
      <c r="X41" s="31" t="s">
        <v>59</v>
      </c>
      <c r="Y41" s="14">
        <f t="shared" si="24"/>
        <v>0</v>
      </c>
      <c r="Z41" s="41" t="e">
        <f>VLOOKUP(B41,认定名单!B:C,35,0)</f>
        <v>#N/A</v>
      </c>
      <c r="AA41" s="31" t="e">
        <f t="shared" si="25"/>
        <v>#N/A</v>
      </c>
      <c r="AB41" s="31" t="s">
        <v>56</v>
      </c>
      <c r="AC41" s="31">
        <f t="shared" si="26"/>
        <v>5</v>
      </c>
      <c r="AD41" s="13" t="s">
        <v>60</v>
      </c>
      <c r="AE41" s="31">
        <f t="shared" si="27"/>
        <v>5</v>
      </c>
      <c r="AF41" s="31" t="s">
        <v>61</v>
      </c>
      <c r="AG41" s="31">
        <f t="shared" si="28"/>
        <v>5</v>
      </c>
      <c r="AH41" s="43" t="e">
        <f>VLOOKUP(B41,认定名单!B:C,17,0)</f>
        <v>#N/A</v>
      </c>
      <c r="AI41" s="13" t="e">
        <f t="shared" si="29"/>
        <v>#N/A</v>
      </c>
      <c r="AJ41" s="41" t="e">
        <f>VLOOKUP(B41,认定名单!B:C,29,0)</f>
        <v>#N/A</v>
      </c>
      <c r="AK41" s="44" t="e">
        <f t="shared" si="30"/>
        <v>#N/A</v>
      </c>
      <c r="AL41" s="13" t="e">
        <f t="shared" si="31"/>
        <v>#N/A</v>
      </c>
      <c r="AM41" s="45"/>
      <c r="AN41" s="46">
        <v>57</v>
      </c>
      <c r="AO41" s="54" t="e">
        <f t="shared" si="32"/>
        <v>#N/A</v>
      </c>
      <c r="AP41" s="5"/>
      <c r="AQ41" s="5"/>
      <c r="BA41" s="7" t="s">
        <v>288</v>
      </c>
      <c r="BB41" s="7" t="s">
        <v>269</v>
      </c>
      <c r="BC41" s="7">
        <v>2</v>
      </c>
      <c r="BD41" s="8" t="e">
        <f>VLOOKUP(B41,认定名单!B:C,41,0)</f>
        <v>#N/A</v>
      </c>
      <c r="BE41" s="7" t="e">
        <f>VLOOKUP(BB41,认定名单!B:C,42,0)</f>
        <v>#N/A</v>
      </c>
      <c r="BF41" s="7" t="e">
        <f>VLOOKUP(BB41,认定名单!B:C,43,0)</f>
        <v>#N/A</v>
      </c>
      <c r="BG41" s="7" t="e">
        <f t="shared" si="16"/>
        <v>#N/A</v>
      </c>
      <c r="BH41" s="7" t="e">
        <f t="shared" si="17"/>
        <v>#N/A</v>
      </c>
    </row>
    <row r="42" spans="1:60" ht="30" customHeight="1" x14ac:dyDescent="0.2">
      <c r="A42" s="10">
        <v>39</v>
      </c>
      <c r="B42" s="12" t="s">
        <v>148</v>
      </c>
      <c r="C42" s="13" t="e">
        <f>VLOOKUP(B42,认定名单!#REF!,6,0)</f>
        <v>#REF!</v>
      </c>
      <c r="D42" s="13" t="e">
        <f>VLOOKUP(B42,认定名单!#REF!,5,0)</f>
        <v>#REF!</v>
      </c>
      <c r="E42" s="11" t="s">
        <v>81</v>
      </c>
      <c r="F42" s="14">
        <f t="shared" si="19"/>
        <v>5</v>
      </c>
      <c r="G42" s="11" t="s">
        <v>82</v>
      </c>
      <c r="H42" s="11">
        <f t="shared" si="20"/>
        <v>10</v>
      </c>
      <c r="I42" s="11" t="s">
        <v>289</v>
      </c>
      <c r="J42" s="30" t="e">
        <f>VLOOKUP(B42,认定名单!B:C,22,0)</f>
        <v>#N/A</v>
      </c>
      <c r="K42" s="13" t="e">
        <f t="shared" si="21"/>
        <v>#N/A</v>
      </c>
      <c r="L42" s="13" t="s">
        <v>56</v>
      </c>
      <c r="M42" s="12" t="s">
        <v>194</v>
      </c>
      <c r="N42" s="31">
        <f t="shared" si="22"/>
        <v>5</v>
      </c>
      <c r="O42" s="13" t="s">
        <v>59</v>
      </c>
      <c r="P42" s="12" t="s">
        <v>59</v>
      </c>
      <c r="Q42" s="31">
        <f t="shared" si="4"/>
        <v>0</v>
      </c>
      <c r="R42" s="37">
        <v>23</v>
      </c>
      <c r="S42" s="31" t="e">
        <f>VLOOKUP(B42,认定名单!B:C,41,0)</f>
        <v>#N/A</v>
      </c>
      <c r="T42" s="31" t="e">
        <f t="shared" si="18"/>
        <v>#N/A</v>
      </c>
      <c r="U42" s="31">
        <v>3</v>
      </c>
      <c r="V42" s="31">
        <f t="shared" si="23"/>
        <v>5</v>
      </c>
      <c r="W42" s="13" t="s">
        <v>94</v>
      </c>
      <c r="X42" s="39" t="s">
        <v>290</v>
      </c>
      <c r="Y42" s="14">
        <f t="shared" si="24"/>
        <v>5</v>
      </c>
      <c r="Z42" s="41" t="e">
        <f>VLOOKUP(B42,认定名单!B:C,35,0)</f>
        <v>#N/A</v>
      </c>
      <c r="AA42" s="31" t="e">
        <f t="shared" si="25"/>
        <v>#N/A</v>
      </c>
      <c r="AB42" s="31" t="s">
        <v>59</v>
      </c>
      <c r="AC42" s="31">
        <f t="shared" si="26"/>
        <v>0</v>
      </c>
      <c r="AD42" s="13" t="s">
        <v>59</v>
      </c>
      <c r="AE42" s="31">
        <f t="shared" si="27"/>
        <v>0</v>
      </c>
      <c r="AF42" s="31" t="s">
        <v>61</v>
      </c>
      <c r="AG42" s="31">
        <f t="shared" si="28"/>
        <v>5</v>
      </c>
      <c r="AH42" s="43" t="e">
        <f>VLOOKUP(B42,认定名单!B:C,17,0)</f>
        <v>#N/A</v>
      </c>
      <c r="AI42" s="13" t="e">
        <f t="shared" si="29"/>
        <v>#N/A</v>
      </c>
      <c r="AJ42" s="41" t="e">
        <f>VLOOKUP(B42,认定名单!B:C,29,0)</f>
        <v>#N/A</v>
      </c>
      <c r="AK42" s="44" t="e">
        <f t="shared" si="30"/>
        <v>#N/A</v>
      </c>
      <c r="AL42" s="13" t="e">
        <f t="shared" si="31"/>
        <v>#N/A</v>
      </c>
      <c r="AM42" s="45"/>
      <c r="AN42" s="46">
        <v>55</v>
      </c>
      <c r="AO42" s="54" t="e">
        <f t="shared" si="32"/>
        <v>#N/A</v>
      </c>
      <c r="AP42" s="5"/>
      <c r="AQ42" s="5"/>
      <c r="BA42" s="7" t="s">
        <v>291</v>
      </c>
      <c r="BB42" s="7" t="s">
        <v>292</v>
      </c>
      <c r="BC42" s="7" t="s">
        <v>293</v>
      </c>
      <c r="BD42" s="8" t="e">
        <f>VLOOKUP(B42,认定名单!B:C,41,0)</f>
        <v>#N/A</v>
      </c>
      <c r="BE42" s="7" t="e">
        <f>VLOOKUP(BB42,认定名单!B:C,42,0)</f>
        <v>#N/A</v>
      </c>
      <c r="BF42" s="7" t="e">
        <f>VLOOKUP(BB42,认定名单!B:C,43,0)</f>
        <v>#N/A</v>
      </c>
      <c r="BG42" s="7" t="e">
        <f t="shared" si="16"/>
        <v>#N/A</v>
      </c>
      <c r="BH42" s="7" t="e">
        <f t="shared" si="17"/>
        <v>#N/A</v>
      </c>
    </row>
    <row r="43" spans="1:60" ht="30" customHeight="1" x14ac:dyDescent="0.2">
      <c r="A43" s="10">
        <v>40</v>
      </c>
      <c r="B43" s="12" t="s">
        <v>229</v>
      </c>
      <c r="C43" s="13" t="e">
        <f>VLOOKUP(B43,认定名单!#REF!,6,0)</f>
        <v>#REF!</v>
      </c>
      <c r="D43" s="13" t="e">
        <f>VLOOKUP(B43,认定名单!#REF!,5,0)</f>
        <v>#REF!</v>
      </c>
      <c r="E43" s="11" t="s">
        <v>131</v>
      </c>
      <c r="F43" s="14">
        <f t="shared" si="19"/>
        <v>5</v>
      </c>
      <c r="G43" s="11" t="s">
        <v>257</v>
      </c>
      <c r="H43" s="11">
        <f t="shared" si="20"/>
        <v>20</v>
      </c>
      <c r="I43" s="12" t="s">
        <v>294</v>
      </c>
      <c r="J43" s="30" t="e">
        <f>VLOOKUP(B43,认定名单!B:C,22,0)</f>
        <v>#N/A</v>
      </c>
      <c r="K43" s="13" t="e">
        <f t="shared" si="21"/>
        <v>#N/A</v>
      </c>
      <c r="L43" s="13" t="s">
        <v>59</v>
      </c>
      <c r="M43" s="12" t="s">
        <v>59</v>
      </c>
      <c r="N43" s="31">
        <f t="shared" si="22"/>
        <v>0</v>
      </c>
      <c r="O43" s="13" t="s">
        <v>56</v>
      </c>
      <c r="P43" s="32" t="s">
        <v>295</v>
      </c>
      <c r="Q43" s="31">
        <f t="shared" si="4"/>
        <v>5</v>
      </c>
      <c r="R43" s="37">
        <v>7</v>
      </c>
      <c r="S43" s="31" t="e">
        <f>VLOOKUP(B43,认定名单!B:C,41,0)</f>
        <v>#N/A</v>
      </c>
      <c r="T43" s="31" t="e">
        <f t="shared" si="18"/>
        <v>#N/A</v>
      </c>
      <c r="U43" s="31">
        <v>3</v>
      </c>
      <c r="V43" s="31">
        <f t="shared" si="23"/>
        <v>5</v>
      </c>
      <c r="W43" s="13" t="s">
        <v>59</v>
      </c>
      <c r="X43" s="31" t="s">
        <v>59</v>
      </c>
      <c r="Y43" s="14">
        <f t="shared" si="24"/>
        <v>0</v>
      </c>
      <c r="Z43" s="41" t="e">
        <f>VLOOKUP(B43,认定名单!B:C,35,0)</f>
        <v>#N/A</v>
      </c>
      <c r="AA43" s="31" t="e">
        <f t="shared" si="25"/>
        <v>#N/A</v>
      </c>
      <c r="AB43" s="31" t="s">
        <v>59</v>
      </c>
      <c r="AC43" s="31">
        <f t="shared" si="26"/>
        <v>0</v>
      </c>
      <c r="AD43" s="13" t="s">
        <v>59</v>
      </c>
      <c r="AE43" s="31">
        <f t="shared" si="27"/>
        <v>0</v>
      </c>
      <c r="AF43" s="31" t="s">
        <v>61</v>
      </c>
      <c r="AG43" s="31">
        <f t="shared" si="28"/>
        <v>5</v>
      </c>
      <c r="AH43" s="43" t="e">
        <f>VLOOKUP(B43,认定名单!B:C,17,0)</f>
        <v>#N/A</v>
      </c>
      <c r="AI43" s="13" t="e">
        <f t="shared" si="29"/>
        <v>#N/A</v>
      </c>
      <c r="AJ43" s="41" t="e">
        <f>VLOOKUP(B43,认定名单!B:C,29,0)</f>
        <v>#N/A</v>
      </c>
      <c r="AK43" s="44" t="e">
        <f t="shared" si="30"/>
        <v>#N/A</v>
      </c>
      <c r="AL43" s="13" t="e">
        <f t="shared" si="31"/>
        <v>#N/A</v>
      </c>
      <c r="AM43" s="45"/>
      <c r="AN43" s="46">
        <v>56</v>
      </c>
      <c r="AO43" s="54" t="e">
        <f t="shared" si="32"/>
        <v>#N/A</v>
      </c>
      <c r="AP43" s="5"/>
      <c r="AQ43" s="5"/>
      <c r="BA43" s="7" t="s">
        <v>296</v>
      </c>
      <c r="BB43" s="63" t="s">
        <v>297</v>
      </c>
      <c r="BC43" s="7" t="s">
        <v>298</v>
      </c>
      <c r="BD43" s="8" t="e">
        <f>VLOOKUP(B43,认定名单!B:C,41,0)</f>
        <v>#N/A</v>
      </c>
      <c r="BE43" s="7" t="e">
        <f>VLOOKUP(BB43,认定名单!B:C,42,0)</f>
        <v>#N/A</v>
      </c>
      <c r="BF43" s="7" t="e">
        <f>VLOOKUP(BB43,认定名单!B:C,43,0)</f>
        <v>#N/A</v>
      </c>
      <c r="BG43" s="7" t="e">
        <f t="shared" si="16"/>
        <v>#N/A</v>
      </c>
      <c r="BH43" s="7" t="e">
        <f t="shared" si="17"/>
        <v>#N/A</v>
      </c>
    </row>
    <row r="44" spans="1:60" ht="30" customHeight="1" x14ac:dyDescent="0.2">
      <c r="A44" s="10">
        <v>41</v>
      </c>
      <c r="B44" s="12" t="s">
        <v>299</v>
      </c>
      <c r="C44" s="13" t="e">
        <f>VLOOKUP(B44,认定名单!#REF!,6,0)</f>
        <v>#REF!</v>
      </c>
      <c r="D44" s="13" t="e">
        <f>VLOOKUP(B44,认定名单!#REF!,5,0)</f>
        <v>#REF!</v>
      </c>
      <c r="E44" s="11" t="s">
        <v>300</v>
      </c>
      <c r="F44" s="14">
        <f t="shared" si="19"/>
        <v>5</v>
      </c>
      <c r="G44" s="11" t="s">
        <v>82</v>
      </c>
      <c r="H44" s="11">
        <f t="shared" si="20"/>
        <v>10</v>
      </c>
      <c r="I44" s="11" t="s">
        <v>301</v>
      </c>
      <c r="J44" s="30" t="e">
        <f>VLOOKUP(B44,认定名单!B:C,22,0)</f>
        <v>#N/A</v>
      </c>
      <c r="K44" s="13" t="e">
        <f t="shared" si="21"/>
        <v>#N/A</v>
      </c>
      <c r="L44" s="13" t="s">
        <v>56</v>
      </c>
      <c r="M44" s="12" t="s">
        <v>302</v>
      </c>
      <c r="N44" s="31">
        <f t="shared" si="22"/>
        <v>5</v>
      </c>
      <c r="O44" s="13" t="s">
        <v>59</v>
      </c>
      <c r="P44" s="12" t="s">
        <v>59</v>
      </c>
      <c r="Q44" s="31">
        <f t="shared" si="4"/>
        <v>0</v>
      </c>
      <c r="R44" s="37">
        <v>35</v>
      </c>
      <c r="S44" s="31" t="e">
        <f>VLOOKUP(B44,认定名单!B:C,41,0)</f>
        <v>#N/A</v>
      </c>
      <c r="T44" s="31">
        <v>0</v>
      </c>
      <c r="U44" s="31">
        <v>0</v>
      </c>
      <c r="V44" s="31">
        <f t="shared" si="23"/>
        <v>2</v>
      </c>
      <c r="W44" s="13" t="s">
        <v>94</v>
      </c>
      <c r="X44" s="39" t="s">
        <v>303</v>
      </c>
      <c r="Y44" s="14">
        <f t="shared" si="24"/>
        <v>5</v>
      </c>
      <c r="Z44" s="41" t="e">
        <f>VLOOKUP(B44,认定名单!B:C,35,0)</f>
        <v>#N/A</v>
      </c>
      <c r="AA44" s="31" t="e">
        <f t="shared" si="25"/>
        <v>#N/A</v>
      </c>
      <c r="AB44" s="31" t="s">
        <v>56</v>
      </c>
      <c r="AC44" s="31">
        <f t="shared" si="26"/>
        <v>5</v>
      </c>
      <c r="AD44" s="13" t="s">
        <v>60</v>
      </c>
      <c r="AE44" s="31">
        <f t="shared" si="27"/>
        <v>5</v>
      </c>
      <c r="AF44" s="31" t="s">
        <v>61</v>
      </c>
      <c r="AG44" s="31">
        <f t="shared" si="28"/>
        <v>5</v>
      </c>
      <c r="AH44" s="43" t="e">
        <f>VLOOKUP(B44,认定名单!B:C,17,0)</f>
        <v>#N/A</v>
      </c>
      <c r="AI44" s="13" t="e">
        <f t="shared" si="29"/>
        <v>#N/A</v>
      </c>
      <c r="AJ44" s="41" t="e">
        <f>VLOOKUP(B44,认定名单!B:C,29,0)</f>
        <v>#N/A</v>
      </c>
      <c r="AK44" s="44" t="e">
        <f t="shared" si="30"/>
        <v>#N/A</v>
      </c>
      <c r="AL44" s="13" t="e">
        <f t="shared" si="31"/>
        <v>#N/A</v>
      </c>
      <c r="AM44" s="45"/>
      <c r="AN44" s="46">
        <v>62</v>
      </c>
      <c r="AO44" s="54" t="e">
        <f t="shared" si="32"/>
        <v>#N/A</v>
      </c>
      <c r="AP44" s="5"/>
      <c r="AQ44" s="5"/>
      <c r="BA44" s="7" t="s">
        <v>304</v>
      </c>
      <c r="BB44" s="7" t="s">
        <v>305</v>
      </c>
      <c r="BC44" s="7" t="s">
        <v>69</v>
      </c>
      <c r="BD44" s="8" t="e">
        <f>VLOOKUP(B44,认定名单!B:C,41,0)</f>
        <v>#N/A</v>
      </c>
      <c r="BE44" s="7" t="e">
        <f>VLOOKUP(BB44,认定名单!B:C,42,0)</f>
        <v>#N/A</v>
      </c>
      <c r="BF44" s="7" t="e">
        <f>VLOOKUP(BB44,认定名单!B:C,43,0)</f>
        <v>#N/A</v>
      </c>
      <c r="BG44" s="7" t="e">
        <f t="shared" si="16"/>
        <v>#N/A</v>
      </c>
      <c r="BH44" s="7" t="e">
        <f t="shared" si="17"/>
        <v>#N/A</v>
      </c>
    </row>
    <row r="45" spans="1:60" ht="30" customHeight="1" x14ac:dyDescent="0.2">
      <c r="A45" s="10">
        <v>42</v>
      </c>
      <c r="B45" s="12" t="s">
        <v>306</v>
      </c>
      <c r="C45" s="13" t="e">
        <f>VLOOKUP(B45,认定名单!#REF!,6,0)</f>
        <v>#REF!</v>
      </c>
      <c r="D45" s="13" t="e">
        <f>VLOOKUP(B45,认定名单!#REF!,5,0)</f>
        <v>#REF!</v>
      </c>
      <c r="E45" s="11" t="s">
        <v>131</v>
      </c>
      <c r="F45" s="14">
        <f t="shared" si="19"/>
        <v>5</v>
      </c>
      <c r="G45" s="11" t="s">
        <v>82</v>
      </c>
      <c r="H45" s="11">
        <f t="shared" si="20"/>
        <v>10</v>
      </c>
      <c r="I45" s="11" t="s">
        <v>307</v>
      </c>
      <c r="J45" s="30" t="e">
        <f>VLOOKUP(B45,认定名单!B:C,22,0)</f>
        <v>#N/A</v>
      </c>
      <c r="K45" s="13" t="e">
        <f t="shared" si="21"/>
        <v>#N/A</v>
      </c>
      <c r="L45" s="13" t="s">
        <v>56</v>
      </c>
      <c r="M45" s="12" t="s">
        <v>308</v>
      </c>
      <c r="N45" s="31">
        <f t="shared" si="22"/>
        <v>5</v>
      </c>
      <c r="O45" s="13" t="s">
        <v>59</v>
      </c>
      <c r="P45" s="12" t="s">
        <v>59</v>
      </c>
      <c r="Q45" s="31">
        <f t="shared" si="4"/>
        <v>0</v>
      </c>
      <c r="R45" s="37">
        <v>42</v>
      </c>
      <c r="S45" s="31" t="e">
        <f>VLOOKUP(B45,认定名单!B:C,41,0)</f>
        <v>#N/A</v>
      </c>
      <c r="T45" s="31">
        <v>0</v>
      </c>
      <c r="U45" s="31">
        <v>0</v>
      </c>
      <c r="V45" s="31">
        <f t="shared" si="23"/>
        <v>2</v>
      </c>
      <c r="W45" s="13" t="s">
        <v>94</v>
      </c>
      <c r="X45" s="39" t="s">
        <v>309</v>
      </c>
      <c r="Y45" s="14">
        <f t="shared" si="24"/>
        <v>5</v>
      </c>
      <c r="Z45" s="41" t="e">
        <f>VLOOKUP(B45,认定名单!B:C,35,0)</f>
        <v>#N/A</v>
      </c>
      <c r="AA45" s="31" t="e">
        <f t="shared" si="25"/>
        <v>#N/A</v>
      </c>
      <c r="AB45" s="31" t="s">
        <v>59</v>
      </c>
      <c r="AC45" s="31">
        <f t="shared" si="26"/>
        <v>0</v>
      </c>
      <c r="AD45" s="13" t="s">
        <v>60</v>
      </c>
      <c r="AE45" s="31">
        <f t="shared" si="27"/>
        <v>5</v>
      </c>
      <c r="AF45" s="13" t="s">
        <v>125</v>
      </c>
      <c r="AG45" s="31">
        <f t="shared" si="28"/>
        <v>0</v>
      </c>
      <c r="AH45" s="43" t="e">
        <f>VLOOKUP(B45,认定名单!B:C,17,0)</f>
        <v>#N/A</v>
      </c>
      <c r="AI45" s="13" t="e">
        <f t="shared" si="29"/>
        <v>#N/A</v>
      </c>
      <c r="AJ45" s="41" t="e">
        <f>VLOOKUP(B45,认定名单!B:C,29,0)</f>
        <v>#N/A</v>
      </c>
      <c r="AK45" s="44" t="e">
        <f t="shared" si="30"/>
        <v>#N/A</v>
      </c>
      <c r="AL45" s="13" t="e">
        <f t="shared" si="31"/>
        <v>#N/A</v>
      </c>
      <c r="AM45" s="45"/>
      <c r="AN45" s="46">
        <v>52</v>
      </c>
      <c r="AO45" s="54" t="e">
        <f t="shared" si="32"/>
        <v>#N/A</v>
      </c>
      <c r="AP45" s="5"/>
      <c r="AQ45" s="5"/>
      <c r="BA45" s="7" t="s">
        <v>310</v>
      </c>
      <c r="BB45" s="7" t="s">
        <v>311</v>
      </c>
      <c r="BC45" s="7">
        <v>1</v>
      </c>
      <c r="BD45" s="8" t="e">
        <f>VLOOKUP(B45,认定名单!B:C,41,0)</f>
        <v>#N/A</v>
      </c>
      <c r="BE45" s="7" t="e">
        <f>VLOOKUP(BB45,认定名单!B:C,42,0)</f>
        <v>#N/A</v>
      </c>
      <c r="BF45" s="7" t="e">
        <f>VLOOKUP(BB45,认定名单!B:C,43,0)</f>
        <v>#N/A</v>
      </c>
      <c r="BG45" s="7" t="e">
        <f t="shared" si="16"/>
        <v>#N/A</v>
      </c>
      <c r="BH45" s="7" t="e">
        <f t="shared" si="17"/>
        <v>#N/A</v>
      </c>
    </row>
    <row r="46" spans="1:60" ht="30" customHeight="1" x14ac:dyDescent="0.2">
      <c r="A46" s="25">
        <v>43</v>
      </c>
      <c r="B46" s="26" t="s">
        <v>312</v>
      </c>
      <c r="C46" s="13" t="e">
        <f>VLOOKUP(B46,认定名单!#REF!,6,0)</f>
        <v>#REF!</v>
      </c>
      <c r="D46" s="13" t="e">
        <f>VLOOKUP(B46,认定名单!#REF!,5,0)</f>
        <v>#REF!</v>
      </c>
      <c r="E46" s="11" t="s">
        <v>131</v>
      </c>
      <c r="F46" s="14">
        <f t="shared" si="19"/>
        <v>5</v>
      </c>
      <c r="G46" s="11" t="s">
        <v>82</v>
      </c>
      <c r="H46" s="11">
        <f t="shared" si="20"/>
        <v>10</v>
      </c>
      <c r="I46" s="12" t="s">
        <v>313</v>
      </c>
      <c r="J46" s="30" t="e">
        <f>VLOOKUP(B46,认定名单!B:C,22,0)</f>
        <v>#N/A</v>
      </c>
      <c r="K46" s="13" t="e">
        <f t="shared" si="21"/>
        <v>#N/A</v>
      </c>
      <c r="L46" s="13" t="s">
        <v>56</v>
      </c>
      <c r="M46" s="12" t="s">
        <v>114</v>
      </c>
      <c r="N46" s="31">
        <f t="shared" si="22"/>
        <v>5</v>
      </c>
      <c r="O46" s="13" t="s">
        <v>59</v>
      </c>
      <c r="P46" s="12" t="s">
        <v>59</v>
      </c>
      <c r="Q46" s="31">
        <f t="shared" si="4"/>
        <v>0</v>
      </c>
      <c r="R46" s="37">
        <v>15</v>
      </c>
      <c r="S46" s="31" t="e">
        <f>VLOOKUP(B46,认定名单!B:C,41,0)</f>
        <v>#N/A</v>
      </c>
      <c r="T46" s="31">
        <v>0</v>
      </c>
      <c r="U46" s="31">
        <v>0</v>
      </c>
      <c r="V46" s="31">
        <f t="shared" si="23"/>
        <v>2</v>
      </c>
      <c r="W46" s="13" t="s">
        <v>59</v>
      </c>
      <c r="X46" s="31" t="s">
        <v>59</v>
      </c>
      <c r="Y46" s="14">
        <f t="shared" si="24"/>
        <v>0</v>
      </c>
      <c r="Z46" s="41" t="e">
        <f>VLOOKUP(B46,认定名单!B:C,35,0)</f>
        <v>#N/A</v>
      </c>
      <c r="AA46" s="31" t="e">
        <f t="shared" si="25"/>
        <v>#N/A</v>
      </c>
      <c r="AB46" s="31" t="s">
        <v>56</v>
      </c>
      <c r="AC46" s="31">
        <f t="shared" si="26"/>
        <v>5</v>
      </c>
      <c r="AD46" s="13" t="s">
        <v>59</v>
      </c>
      <c r="AE46" s="31">
        <f t="shared" si="27"/>
        <v>0</v>
      </c>
      <c r="AF46" s="31" t="s">
        <v>61</v>
      </c>
      <c r="AG46" s="31">
        <f t="shared" si="28"/>
        <v>5</v>
      </c>
      <c r="AH46" s="43" t="e">
        <f>VLOOKUP(B46,认定名单!B:C,17,0)</f>
        <v>#N/A</v>
      </c>
      <c r="AI46" s="13" t="e">
        <f t="shared" si="29"/>
        <v>#N/A</v>
      </c>
      <c r="AJ46" s="41" t="e">
        <f>VLOOKUP(B46,认定名单!B:C,29,0)</f>
        <v>#N/A</v>
      </c>
      <c r="AK46" s="44" t="e">
        <f t="shared" si="30"/>
        <v>#N/A</v>
      </c>
      <c r="AL46" s="13" t="e">
        <f t="shared" si="31"/>
        <v>#N/A</v>
      </c>
      <c r="AM46" s="45"/>
      <c r="AN46" s="46">
        <v>52</v>
      </c>
      <c r="AO46" s="54" t="e">
        <f t="shared" si="32"/>
        <v>#N/A</v>
      </c>
      <c r="AP46" s="5"/>
      <c r="AQ46" s="5"/>
      <c r="BA46" s="7" t="s">
        <v>314</v>
      </c>
      <c r="BB46" s="63" t="s">
        <v>137</v>
      </c>
      <c r="BC46" s="7">
        <v>1</v>
      </c>
      <c r="BD46" s="8" t="e">
        <f>VLOOKUP(B46,认定名单!B:C,41,0)</f>
        <v>#N/A</v>
      </c>
      <c r="BE46" s="7" t="e">
        <f>VLOOKUP(BB46,认定名单!B:C,42,0)</f>
        <v>#N/A</v>
      </c>
      <c r="BF46" s="7" t="e">
        <f>VLOOKUP(BB46,认定名单!B:C,43,0)</f>
        <v>#N/A</v>
      </c>
      <c r="BG46" s="7" t="e">
        <f t="shared" si="16"/>
        <v>#N/A</v>
      </c>
      <c r="BH46" s="7" t="e">
        <f t="shared" si="17"/>
        <v>#N/A</v>
      </c>
    </row>
    <row r="47" spans="1:60" ht="30" customHeight="1" x14ac:dyDescent="0.2">
      <c r="A47" s="10">
        <v>44</v>
      </c>
      <c r="B47" s="12" t="s">
        <v>245</v>
      </c>
      <c r="C47" s="13" t="e">
        <f>VLOOKUP(B47,认定名单!#REF!,6,0)</f>
        <v>#REF!</v>
      </c>
      <c r="D47" s="13" t="e">
        <f>VLOOKUP(B47,认定名单!#REF!,5,0)</f>
        <v>#REF!</v>
      </c>
      <c r="E47" s="11" t="s">
        <v>81</v>
      </c>
      <c r="F47" s="14">
        <f t="shared" si="19"/>
        <v>5</v>
      </c>
      <c r="G47" s="11" t="s">
        <v>82</v>
      </c>
      <c r="H47" s="11">
        <f t="shared" si="20"/>
        <v>10</v>
      </c>
      <c r="I47" s="11" t="s">
        <v>315</v>
      </c>
      <c r="J47" s="30" t="e">
        <f>VLOOKUP(B47,认定名单!B:C,22,0)</f>
        <v>#N/A</v>
      </c>
      <c r="K47" s="13" t="e">
        <f t="shared" si="21"/>
        <v>#N/A</v>
      </c>
      <c r="L47" s="13" t="s">
        <v>56</v>
      </c>
      <c r="M47" s="12" t="s">
        <v>316</v>
      </c>
      <c r="N47" s="31">
        <f t="shared" si="22"/>
        <v>5</v>
      </c>
      <c r="O47" s="13" t="s">
        <v>59</v>
      </c>
      <c r="P47" s="12" t="s">
        <v>59</v>
      </c>
      <c r="Q47" s="31">
        <f t="shared" si="4"/>
        <v>0</v>
      </c>
      <c r="R47" s="37">
        <v>4</v>
      </c>
      <c r="S47" s="31" t="e">
        <f>VLOOKUP(B47,认定名单!B:C,41,0)</f>
        <v>#N/A</v>
      </c>
      <c r="T47" s="31" t="e">
        <f>S47-1</f>
        <v>#N/A</v>
      </c>
      <c r="U47" s="31">
        <v>2</v>
      </c>
      <c r="V47" s="31">
        <f t="shared" si="23"/>
        <v>4</v>
      </c>
      <c r="W47" s="13" t="s">
        <v>59</v>
      </c>
      <c r="X47" s="31" t="s">
        <v>59</v>
      </c>
      <c r="Y47" s="14">
        <f t="shared" si="24"/>
        <v>0</v>
      </c>
      <c r="Z47" s="41" t="e">
        <f>VLOOKUP(B47,认定名单!B:C,35,0)</f>
        <v>#N/A</v>
      </c>
      <c r="AA47" s="31" t="e">
        <f t="shared" si="25"/>
        <v>#N/A</v>
      </c>
      <c r="AB47" s="13" t="s">
        <v>56</v>
      </c>
      <c r="AC47" s="31">
        <f t="shared" si="26"/>
        <v>5</v>
      </c>
      <c r="AD47" s="13" t="s">
        <v>60</v>
      </c>
      <c r="AE47" s="31">
        <f t="shared" si="27"/>
        <v>5</v>
      </c>
      <c r="AF47" s="13" t="s">
        <v>125</v>
      </c>
      <c r="AG47" s="31">
        <f t="shared" si="28"/>
        <v>0</v>
      </c>
      <c r="AH47" s="43" t="e">
        <f>VLOOKUP(B47,认定名单!B:C,17,0)</f>
        <v>#N/A</v>
      </c>
      <c r="AI47" s="13" t="e">
        <f t="shared" si="29"/>
        <v>#N/A</v>
      </c>
      <c r="AJ47" s="41" t="e">
        <f>VLOOKUP(B47,认定名单!B:C,29,0)</f>
        <v>#N/A</v>
      </c>
      <c r="AK47" s="44" t="e">
        <f t="shared" si="30"/>
        <v>#N/A</v>
      </c>
      <c r="AL47" s="13" t="e">
        <f t="shared" si="31"/>
        <v>#N/A</v>
      </c>
      <c r="AM47" s="45"/>
      <c r="AN47" s="46">
        <v>54</v>
      </c>
      <c r="AO47" s="54" t="e">
        <f t="shared" si="32"/>
        <v>#N/A</v>
      </c>
      <c r="AP47" s="5"/>
      <c r="AQ47" s="5"/>
      <c r="BA47" s="7" t="s">
        <v>317</v>
      </c>
      <c r="BB47" s="63" t="s">
        <v>318</v>
      </c>
      <c r="BC47" s="7">
        <v>5</v>
      </c>
      <c r="BD47" s="8" t="e">
        <f>VLOOKUP(B47,认定名单!B:C,41,0)</f>
        <v>#N/A</v>
      </c>
      <c r="BE47" s="7" t="e">
        <f>VLOOKUP(BB47,认定名单!B:C,42,0)</f>
        <v>#N/A</v>
      </c>
      <c r="BF47" s="7" t="e">
        <f>VLOOKUP(BB47,认定名单!B:C,43,0)</f>
        <v>#N/A</v>
      </c>
      <c r="BG47" s="7" t="e">
        <f t="shared" si="16"/>
        <v>#N/A</v>
      </c>
      <c r="BH47" s="7" t="e">
        <f t="shared" si="17"/>
        <v>#N/A</v>
      </c>
    </row>
    <row r="48" spans="1:60" ht="30" customHeight="1" x14ac:dyDescent="0.2">
      <c r="A48" s="10">
        <v>45</v>
      </c>
      <c r="B48" s="12" t="s">
        <v>319</v>
      </c>
      <c r="C48" s="13" t="e">
        <f>VLOOKUP(B48,认定名单!#REF!,6,0)</f>
        <v>#REF!</v>
      </c>
      <c r="D48" s="13" t="e">
        <f>VLOOKUP(B48,认定名单!#REF!,5,0)</f>
        <v>#REF!</v>
      </c>
      <c r="E48" s="11" t="s">
        <v>300</v>
      </c>
      <c r="F48" s="14">
        <f t="shared" si="19"/>
        <v>5</v>
      </c>
      <c r="G48" s="11" t="s">
        <v>257</v>
      </c>
      <c r="H48" s="11">
        <f t="shared" si="20"/>
        <v>20</v>
      </c>
      <c r="I48" s="12" t="s">
        <v>320</v>
      </c>
      <c r="J48" s="30" t="e">
        <f>VLOOKUP(B48,认定名单!B:C,22,0)</f>
        <v>#N/A</v>
      </c>
      <c r="K48" s="13" t="e">
        <f t="shared" si="21"/>
        <v>#N/A</v>
      </c>
      <c r="L48" s="13" t="s">
        <v>56</v>
      </c>
      <c r="M48" s="32" t="s">
        <v>321</v>
      </c>
      <c r="N48" s="31">
        <f t="shared" si="22"/>
        <v>5</v>
      </c>
      <c r="O48" s="13" t="s">
        <v>59</v>
      </c>
      <c r="P48" s="12" t="s">
        <v>59</v>
      </c>
      <c r="Q48" s="31">
        <f t="shared" si="4"/>
        <v>0</v>
      </c>
      <c r="R48" s="37">
        <v>20</v>
      </c>
      <c r="S48" s="31" t="e">
        <f>VLOOKUP(B48,认定名单!B:C,41,0)</f>
        <v>#N/A</v>
      </c>
      <c r="T48" s="31">
        <v>0</v>
      </c>
      <c r="U48" s="31">
        <v>0</v>
      </c>
      <c r="V48" s="31">
        <f t="shared" si="23"/>
        <v>2</v>
      </c>
      <c r="W48" s="13" t="s">
        <v>94</v>
      </c>
      <c r="X48" s="39" t="s">
        <v>322</v>
      </c>
      <c r="Y48" s="14">
        <f t="shared" si="24"/>
        <v>5</v>
      </c>
      <c r="Z48" s="41" t="e">
        <f>VLOOKUP(B48,认定名单!B:C,35,0)</f>
        <v>#N/A</v>
      </c>
      <c r="AA48" s="31" t="e">
        <f t="shared" si="25"/>
        <v>#N/A</v>
      </c>
      <c r="AB48" s="31" t="s">
        <v>56</v>
      </c>
      <c r="AC48" s="31">
        <f t="shared" si="26"/>
        <v>5</v>
      </c>
      <c r="AD48" s="13" t="s">
        <v>59</v>
      </c>
      <c r="AE48" s="31">
        <f t="shared" si="27"/>
        <v>0</v>
      </c>
      <c r="AF48" s="31" t="s">
        <v>61</v>
      </c>
      <c r="AG48" s="31">
        <f t="shared" si="28"/>
        <v>5</v>
      </c>
      <c r="AH48" s="43" t="e">
        <f>VLOOKUP(B48,认定名单!B:C,17,0)</f>
        <v>#N/A</v>
      </c>
      <c r="AI48" s="13" t="e">
        <f t="shared" si="29"/>
        <v>#N/A</v>
      </c>
      <c r="AJ48" s="41" t="e">
        <f>VLOOKUP(B48,认定名单!B:C,29,0)</f>
        <v>#N/A</v>
      </c>
      <c r="AK48" s="44" t="e">
        <f t="shared" si="30"/>
        <v>#N/A</v>
      </c>
      <c r="AL48" s="13" t="e">
        <f t="shared" si="31"/>
        <v>#N/A</v>
      </c>
      <c r="AM48" s="45"/>
      <c r="AN48" s="46">
        <v>67</v>
      </c>
      <c r="AO48" s="54" t="e">
        <f t="shared" si="32"/>
        <v>#N/A</v>
      </c>
      <c r="AP48" s="5"/>
      <c r="AQ48" s="5"/>
      <c r="BA48" s="7" t="e">
        <v>#N/A</v>
      </c>
      <c r="BB48" s="63" t="s">
        <v>118</v>
      </c>
      <c r="BC48" s="7">
        <v>2</v>
      </c>
      <c r="BD48" s="8" t="e">
        <f>VLOOKUP(B48,认定名单!B:C,41,0)</f>
        <v>#N/A</v>
      </c>
      <c r="BE48" s="7" t="e">
        <f>VLOOKUP(BB48,认定名单!B:C,42,0)</f>
        <v>#N/A</v>
      </c>
      <c r="BF48" s="7" t="e">
        <f>VLOOKUP(BB48,认定名单!B:C,43,0)</f>
        <v>#N/A</v>
      </c>
      <c r="BG48" s="7" t="e">
        <f t="shared" si="16"/>
        <v>#N/A</v>
      </c>
      <c r="BH48" s="7" t="e">
        <f t="shared" si="17"/>
        <v>#N/A</v>
      </c>
    </row>
    <row r="49" spans="1:60" ht="30" customHeight="1" x14ac:dyDescent="0.2">
      <c r="A49" s="10">
        <v>46</v>
      </c>
      <c r="B49" s="12" t="s">
        <v>323</v>
      </c>
      <c r="C49" s="13" t="e">
        <f>VLOOKUP(B49,认定名单!#REF!,6,0)</f>
        <v>#REF!</v>
      </c>
      <c r="D49" s="13" t="s">
        <v>324</v>
      </c>
      <c r="E49" s="11" t="s">
        <v>186</v>
      </c>
      <c r="F49" s="14">
        <f t="shared" si="19"/>
        <v>15</v>
      </c>
      <c r="G49" s="11" t="s">
        <v>71</v>
      </c>
      <c r="H49" s="11">
        <f t="shared" si="20"/>
        <v>15</v>
      </c>
      <c r="I49" s="12" t="s">
        <v>220</v>
      </c>
      <c r="J49" s="30" t="e">
        <f>VLOOKUP(B49,认定名单!B:C,22,0)</f>
        <v>#N/A</v>
      </c>
      <c r="K49" s="13" t="e">
        <f t="shared" si="21"/>
        <v>#N/A</v>
      </c>
      <c r="L49" s="13" t="s">
        <v>59</v>
      </c>
      <c r="M49" s="12" t="s">
        <v>59</v>
      </c>
      <c r="N49" s="31">
        <f t="shared" si="22"/>
        <v>0</v>
      </c>
      <c r="O49" s="13" t="s">
        <v>59</v>
      </c>
      <c r="P49" s="13" t="s">
        <v>59</v>
      </c>
      <c r="Q49" s="31">
        <v>0</v>
      </c>
      <c r="R49" s="37">
        <v>18</v>
      </c>
      <c r="S49" s="31" t="e">
        <f>VLOOKUP(B49,认定名单!B:C,41,0)</f>
        <v>#N/A</v>
      </c>
      <c r="T49" s="31">
        <v>0</v>
      </c>
      <c r="U49" s="31">
        <v>0</v>
      </c>
      <c r="V49" s="31">
        <f t="shared" si="23"/>
        <v>2</v>
      </c>
      <c r="W49" s="13" t="s">
        <v>59</v>
      </c>
      <c r="X49" s="31" t="s">
        <v>59</v>
      </c>
      <c r="Y49" s="14">
        <f t="shared" si="24"/>
        <v>0</v>
      </c>
      <c r="Z49" s="41" t="e">
        <f>VLOOKUP(B49,认定名单!B:C,35,0)</f>
        <v>#N/A</v>
      </c>
      <c r="AA49" s="31" t="e">
        <f t="shared" si="25"/>
        <v>#N/A</v>
      </c>
      <c r="AB49" s="31" t="s">
        <v>59</v>
      </c>
      <c r="AC49" s="31">
        <f t="shared" si="26"/>
        <v>0</v>
      </c>
      <c r="AD49" s="13" t="s">
        <v>60</v>
      </c>
      <c r="AE49" s="31">
        <f t="shared" si="27"/>
        <v>5</v>
      </c>
      <c r="AF49" s="31" t="s">
        <v>61</v>
      </c>
      <c r="AG49" s="31">
        <f t="shared" si="28"/>
        <v>5</v>
      </c>
      <c r="AH49" s="43" t="e">
        <f>VLOOKUP(B49,认定名单!B:C,17,0)</f>
        <v>#N/A</v>
      </c>
      <c r="AI49" s="13" t="e">
        <f t="shared" si="29"/>
        <v>#N/A</v>
      </c>
      <c r="AJ49" s="41" t="e">
        <f>VLOOKUP(B49,认定名单!B:C,29,0)</f>
        <v>#N/A</v>
      </c>
      <c r="AK49" s="44" t="e">
        <f t="shared" si="30"/>
        <v>#N/A</v>
      </c>
      <c r="AL49" s="13" t="e">
        <f t="shared" si="31"/>
        <v>#N/A</v>
      </c>
      <c r="AM49" s="45"/>
      <c r="AN49" s="46">
        <v>57</v>
      </c>
      <c r="AO49" s="54" t="e">
        <f t="shared" si="32"/>
        <v>#N/A</v>
      </c>
      <c r="AP49" s="5"/>
      <c r="AQ49" s="5"/>
      <c r="BA49" s="7" t="s">
        <v>325</v>
      </c>
      <c r="BB49" s="63" t="s">
        <v>326</v>
      </c>
      <c r="BC49" s="7">
        <v>1</v>
      </c>
      <c r="BD49" s="8" t="e">
        <f>VLOOKUP(B49,认定名单!B:C,41,0)</f>
        <v>#N/A</v>
      </c>
      <c r="BE49" s="7" t="e">
        <f>VLOOKUP(BB49,认定名单!B:C,42,0)</f>
        <v>#N/A</v>
      </c>
      <c r="BF49" s="7" t="e">
        <f>VLOOKUP(BB49,认定名单!B:C,43,0)</f>
        <v>#N/A</v>
      </c>
      <c r="BG49" s="7" t="e">
        <f t="shared" si="16"/>
        <v>#N/A</v>
      </c>
      <c r="BH49" s="7" t="e">
        <f t="shared" si="17"/>
        <v>#N/A</v>
      </c>
    </row>
    <row r="50" spans="1:60" ht="30" customHeight="1" x14ac:dyDescent="0.2">
      <c r="A50" s="10">
        <v>47</v>
      </c>
      <c r="B50" s="12" t="s">
        <v>327</v>
      </c>
      <c r="C50" s="13" t="e">
        <f>VLOOKUP(B50,认定名单!#REF!,6,0)</f>
        <v>#REF!</v>
      </c>
      <c r="D50" s="13" t="s">
        <v>324</v>
      </c>
      <c r="E50" s="11" t="s">
        <v>81</v>
      </c>
      <c r="F50" s="14">
        <f t="shared" si="19"/>
        <v>5</v>
      </c>
      <c r="G50" s="11" t="s">
        <v>82</v>
      </c>
      <c r="H50" s="11">
        <f t="shared" si="20"/>
        <v>10</v>
      </c>
      <c r="I50" s="12" t="s">
        <v>328</v>
      </c>
      <c r="J50" s="30" t="e">
        <f>VLOOKUP(B50,认定名单!B:C,22,0)</f>
        <v>#N/A</v>
      </c>
      <c r="K50" s="13" t="e">
        <f t="shared" si="21"/>
        <v>#N/A</v>
      </c>
      <c r="L50" s="13" t="s">
        <v>56</v>
      </c>
      <c r="M50" s="12" t="s">
        <v>329</v>
      </c>
      <c r="N50" s="31">
        <f t="shared" si="22"/>
        <v>5</v>
      </c>
      <c r="O50" s="13" t="s">
        <v>59</v>
      </c>
      <c r="P50" s="13" t="s">
        <v>59</v>
      </c>
      <c r="Q50" s="31">
        <v>0</v>
      </c>
      <c r="R50" s="37">
        <v>23</v>
      </c>
      <c r="S50" s="31" t="e">
        <f>VLOOKUP(B50,认定名单!B:C,41,0)</f>
        <v>#N/A</v>
      </c>
      <c r="T50" s="31" t="e">
        <f>S50-1</f>
        <v>#N/A</v>
      </c>
      <c r="U50" s="31">
        <v>0</v>
      </c>
      <c r="V50" s="31">
        <f t="shared" si="23"/>
        <v>2</v>
      </c>
      <c r="W50" s="13" t="s">
        <v>242</v>
      </c>
      <c r="X50" s="39" t="s">
        <v>330</v>
      </c>
      <c r="Y50" s="14">
        <f t="shared" si="24"/>
        <v>5</v>
      </c>
      <c r="Z50" s="41" t="e">
        <f>VLOOKUP(B50,认定名单!B:C,35,0)</f>
        <v>#N/A</v>
      </c>
      <c r="AA50" s="31" t="e">
        <f t="shared" si="25"/>
        <v>#N/A</v>
      </c>
      <c r="AB50" s="13" t="s">
        <v>56</v>
      </c>
      <c r="AC50" s="31">
        <f t="shared" si="26"/>
        <v>5</v>
      </c>
      <c r="AD50" s="13" t="s">
        <v>59</v>
      </c>
      <c r="AE50" s="31">
        <f t="shared" si="27"/>
        <v>0</v>
      </c>
      <c r="AF50" s="31" t="s">
        <v>61</v>
      </c>
      <c r="AG50" s="31">
        <f t="shared" si="28"/>
        <v>5</v>
      </c>
      <c r="AH50" s="43" t="e">
        <f>VLOOKUP(B50,认定名单!B:C,17,0)</f>
        <v>#N/A</v>
      </c>
      <c r="AI50" s="13" t="e">
        <f t="shared" si="29"/>
        <v>#N/A</v>
      </c>
      <c r="AJ50" s="41" t="e">
        <f>VLOOKUP(B50,认定名单!B:C,29,0)</f>
        <v>#N/A</v>
      </c>
      <c r="AK50" s="44" t="e">
        <f t="shared" si="30"/>
        <v>#N/A</v>
      </c>
      <c r="AL50" s="13" t="e">
        <f t="shared" si="31"/>
        <v>#N/A</v>
      </c>
      <c r="AM50" s="45"/>
      <c r="AN50" s="46">
        <v>50</v>
      </c>
      <c r="AO50" s="54" t="e">
        <f t="shared" si="32"/>
        <v>#N/A</v>
      </c>
      <c r="AP50" s="5"/>
      <c r="AQ50" s="5"/>
      <c r="BA50" s="7" t="s">
        <v>331</v>
      </c>
      <c r="BB50" s="7" t="s">
        <v>332</v>
      </c>
      <c r="BC50" s="7" t="s">
        <v>69</v>
      </c>
      <c r="BD50" s="8" t="e">
        <f>VLOOKUP(B50,认定名单!B:C,41,0)</f>
        <v>#N/A</v>
      </c>
      <c r="BE50" s="7" t="e">
        <f>VLOOKUP(BB50,认定名单!B:C,42,0)</f>
        <v>#N/A</v>
      </c>
      <c r="BF50" s="7" t="e">
        <f>VLOOKUP(BB50,认定名单!B:C,43,0)</f>
        <v>#N/A</v>
      </c>
      <c r="BG50" s="7" t="e">
        <f t="shared" si="16"/>
        <v>#N/A</v>
      </c>
      <c r="BH50" s="7" t="e">
        <f t="shared" si="17"/>
        <v>#N/A</v>
      </c>
    </row>
    <row r="51" spans="1:60" ht="30" customHeight="1" x14ac:dyDescent="0.2">
      <c r="A51" s="25">
        <v>48</v>
      </c>
      <c r="B51" s="26" t="s">
        <v>333</v>
      </c>
      <c r="C51" s="13" t="e">
        <f>VLOOKUP(B51,认定名单!#REF!,6,0)</f>
        <v>#REF!</v>
      </c>
      <c r="D51" s="13" t="s">
        <v>324</v>
      </c>
      <c r="E51" s="11" t="s">
        <v>300</v>
      </c>
      <c r="F51" s="14">
        <f t="shared" si="19"/>
        <v>5</v>
      </c>
      <c r="G51" s="11" t="s">
        <v>82</v>
      </c>
      <c r="H51" s="11">
        <f t="shared" si="20"/>
        <v>10</v>
      </c>
      <c r="I51" s="12" t="s">
        <v>334</v>
      </c>
      <c r="J51" s="30" t="e">
        <f>VLOOKUP(B51,认定名单!B:C,22,0)</f>
        <v>#N/A</v>
      </c>
      <c r="K51" s="13" t="e">
        <f t="shared" si="21"/>
        <v>#N/A</v>
      </c>
      <c r="L51" s="13" t="s">
        <v>56</v>
      </c>
      <c r="M51" s="12" t="s">
        <v>335</v>
      </c>
      <c r="N51" s="31">
        <f t="shared" si="22"/>
        <v>5</v>
      </c>
      <c r="O51" s="13" t="s">
        <v>59</v>
      </c>
      <c r="P51" s="13" t="s">
        <v>59</v>
      </c>
      <c r="Q51" s="31">
        <v>0</v>
      </c>
      <c r="R51" s="37">
        <v>26</v>
      </c>
      <c r="S51" s="31" t="e">
        <f>VLOOKUP(B51,认定名单!B:C,41,0)</f>
        <v>#N/A</v>
      </c>
      <c r="T51" s="31" t="e">
        <f>S51-1</f>
        <v>#N/A</v>
      </c>
      <c r="U51" s="31">
        <v>2</v>
      </c>
      <c r="V51" s="31">
        <f t="shared" si="23"/>
        <v>4</v>
      </c>
      <c r="W51" s="13" t="s">
        <v>94</v>
      </c>
      <c r="X51" s="31" t="s">
        <v>336</v>
      </c>
      <c r="Y51" s="14">
        <f t="shared" si="24"/>
        <v>5</v>
      </c>
      <c r="Z51" s="41" t="e">
        <f>VLOOKUP(B51,认定名单!B:C,35,0)</f>
        <v>#N/A</v>
      </c>
      <c r="AA51" s="31" t="e">
        <f t="shared" si="25"/>
        <v>#N/A</v>
      </c>
      <c r="AB51" s="31" t="s">
        <v>56</v>
      </c>
      <c r="AC51" s="31">
        <f t="shared" si="26"/>
        <v>5</v>
      </c>
      <c r="AD51" s="13" t="s">
        <v>59</v>
      </c>
      <c r="AE51" s="31">
        <f t="shared" si="27"/>
        <v>0</v>
      </c>
      <c r="AF51" s="31" t="s">
        <v>61</v>
      </c>
      <c r="AG51" s="31">
        <f t="shared" si="28"/>
        <v>5</v>
      </c>
      <c r="AH51" s="43" t="e">
        <f>VLOOKUP(B51,认定名单!B:C,17,0)</f>
        <v>#N/A</v>
      </c>
      <c r="AI51" s="13" t="e">
        <f t="shared" si="29"/>
        <v>#N/A</v>
      </c>
      <c r="AJ51" s="41" t="e">
        <f>VLOOKUP(B51,认定名单!B:C,29,0)</f>
        <v>#N/A</v>
      </c>
      <c r="AK51" s="44" t="e">
        <f t="shared" si="30"/>
        <v>#N/A</v>
      </c>
      <c r="AL51" s="13" t="e">
        <f t="shared" si="31"/>
        <v>#N/A</v>
      </c>
      <c r="AM51" s="45"/>
      <c r="AN51" s="46">
        <v>64</v>
      </c>
      <c r="AO51" s="54" t="e">
        <f t="shared" si="32"/>
        <v>#N/A</v>
      </c>
      <c r="AP51" s="5"/>
      <c r="AQ51" s="5"/>
      <c r="BA51" s="7" t="s">
        <v>337</v>
      </c>
      <c r="BB51" s="7" t="s">
        <v>338</v>
      </c>
      <c r="BC51" s="7" t="s">
        <v>69</v>
      </c>
      <c r="BD51" s="8" t="e">
        <f>VLOOKUP(B51,认定名单!B:C,41,0)</f>
        <v>#N/A</v>
      </c>
      <c r="BE51" s="7" t="e">
        <f>VLOOKUP(BB51,认定名单!B:C,42,0)</f>
        <v>#N/A</v>
      </c>
      <c r="BF51" s="7" t="e">
        <f>VLOOKUP(BB51,认定名单!B:C,43,0)</f>
        <v>#N/A</v>
      </c>
      <c r="BG51" s="7" t="e">
        <f t="shared" si="16"/>
        <v>#N/A</v>
      </c>
      <c r="BH51" s="7" t="e">
        <f t="shared" si="17"/>
        <v>#N/A</v>
      </c>
    </row>
    <row r="52" spans="1:60" ht="30" customHeight="1" x14ac:dyDescent="0.2">
      <c r="A52" s="10">
        <v>49</v>
      </c>
      <c r="B52" s="12" t="s">
        <v>339</v>
      </c>
      <c r="C52" s="27" t="e">
        <f>VLOOKUP(B52,认定名单!#REF!,6,0)</f>
        <v>#REF!</v>
      </c>
      <c r="D52" s="13" t="s">
        <v>324</v>
      </c>
      <c r="E52" s="11" t="s">
        <v>131</v>
      </c>
      <c r="F52" s="14">
        <f t="shared" si="19"/>
        <v>5</v>
      </c>
      <c r="G52" s="11" t="s">
        <v>82</v>
      </c>
      <c r="H52" s="11">
        <f t="shared" si="20"/>
        <v>10</v>
      </c>
      <c r="I52" s="12" t="s">
        <v>340</v>
      </c>
      <c r="J52" s="30" t="e">
        <f>VLOOKUP(B52,认定名单!B:C,22,0)</f>
        <v>#N/A</v>
      </c>
      <c r="K52" s="13" t="e">
        <f t="shared" si="21"/>
        <v>#N/A</v>
      </c>
      <c r="L52" s="13" t="s">
        <v>56</v>
      </c>
      <c r="M52" s="12" t="s">
        <v>341</v>
      </c>
      <c r="N52" s="31">
        <f t="shared" si="22"/>
        <v>5</v>
      </c>
      <c r="O52" s="13" t="s">
        <v>59</v>
      </c>
      <c r="P52" s="13" t="s">
        <v>59</v>
      </c>
      <c r="Q52" s="31">
        <v>0</v>
      </c>
      <c r="R52" s="37">
        <v>29</v>
      </c>
      <c r="S52" s="31" t="e">
        <f>VLOOKUP(B52,认定名单!B:C,41,0)</f>
        <v>#N/A</v>
      </c>
      <c r="T52" s="31" t="e">
        <f>S52-1</f>
        <v>#N/A</v>
      </c>
      <c r="U52" s="31">
        <v>2</v>
      </c>
      <c r="V52" s="31">
        <f t="shared" si="23"/>
        <v>4</v>
      </c>
      <c r="W52" s="13" t="s">
        <v>59</v>
      </c>
      <c r="X52" s="31" t="s">
        <v>59</v>
      </c>
      <c r="Y52" s="14">
        <f t="shared" si="24"/>
        <v>0</v>
      </c>
      <c r="Z52" s="41" t="e">
        <f>VLOOKUP(B52,认定名单!B:C,35,0)</f>
        <v>#N/A</v>
      </c>
      <c r="AA52" s="31" t="e">
        <f t="shared" si="25"/>
        <v>#N/A</v>
      </c>
      <c r="AB52" s="31" t="s">
        <v>59</v>
      </c>
      <c r="AC52" s="31">
        <f t="shared" si="26"/>
        <v>0</v>
      </c>
      <c r="AD52" s="13" t="s">
        <v>60</v>
      </c>
      <c r="AE52" s="31">
        <f t="shared" si="27"/>
        <v>5</v>
      </c>
      <c r="AF52" s="31" t="s">
        <v>61</v>
      </c>
      <c r="AG52" s="31">
        <f t="shared" si="28"/>
        <v>5</v>
      </c>
      <c r="AH52" s="43" t="e">
        <f>VLOOKUP(B52,认定名单!B:C,17,0)</f>
        <v>#N/A</v>
      </c>
      <c r="AI52" s="13" t="e">
        <f t="shared" si="29"/>
        <v>#N/A</v>
      </c>
      <c r="AJ52" s="41" t="e">
        <f>VLOOKUP(B52,认定名单!B:C,29,0)</f>
        <v>#N/A</v>
      </c>
      <c r="AK52" s="44" t="e">
        <f t="shared" si="30"/>
        <v>#N/A</v>
      </c>
      <c r="AL52" s="13" t="e">
        <f t="shared" si="31"/>
        <v>#N/A</v>
      </c>
      <c r="AM52" s="45"/>
      <c r="AN52" s="46">
        <v>48</v>
      </c>
      <c r="AO52" s="54" t="e">
        <f t="shared" si="32"/>
        <v>#N/A</v>
      </c>
      <c r="AP52" s="5"/>
      <c r="AQ52" s="5"/>
      <c r="BA52" s="7" t="s">
        <v>342</v>
      </c>
      <c r="BB52" s="7" t="s">
        <v>343</v>
      </c>
      <c r="BC52" s="7" t="s">
        <v>69</v>
      </c>
      <c r="BD52" s="8" t="e">
        <f>VLOOKUP(B52,认定名单!B:C,41,0)</f>
        <v>#N/A</v>
      </c>
      <c r="BE52" s="7" t="e">
        <f>VLOOKUP(BB52,认定名单!B:C,42,0)</f>
        <v>#N/A</v>
      </c>
      <c r="BF52" s="7" t="e">
        <f>VLOOKUP(BB52,认定名单!B:C,43,0)</f>
        <v>#N/A</v>
      </c>
      <c r="BG52" s="7" t="e">
        <f t="shared" si="16"/>
        <v>#N/A</v>
      </c>
      <c r="BH52" s="7" t="e">
        <f t="shared" si="17"/>
        <v>#N/A</v>
      </c>
    </row>
    <row r="53" spans="1:60" ht="30" customHeight="1" x14ac:dyDescent="0.2">
      <c r="A53" s="10">
        <v>50</v>
      </c>
      <c r="B53" s="12" t="s">
        <v>344</v>
      </c>
      <c r="C53" s="13" t="e">
        <f>VLOOKUP(B53,认定名单!#REF!,6,0)</f>
        <v>#REF!</v>
      </c>
      <c r="D53" s="13" t="s">
        <v>345</v>
      </c>
      <c r="E53" s="11" t="s">
        <v>96</v>
      </c>
      <c r="F53" s="14">
        <f t="shared" si="19"/>
        <v>15</v>
      </c>
      <c r="G53" s="11" t="s">
        <v>82</v>
      </c>
      <c r="H53" s="11">
        <f t="shared" si="20"/>
        <v>10</v>
      </c>
      <c r="I53" s="12" t="s">
        <v>346</v>
      </c>
      <c r="J53" s="30" t="e">
        <f>VLOOKUP(B53,认定名单!B:C,22,0)</f>
        <v>#N/A</v>
      </c>
      <c r="K53" s="13" t="e">
        <f t="shared" si="21"/>
        <v>#N/A</v>
      </c>
      <c r="L53" s="13" t="s">
        <v>59</v>
      </c>
      <c r="M53" s="12" t="s">
        <v>59</v>
      </c>
      <c r="N53" s="31">
        <f t="shared" si="22"/>
        <v>0</v>
      </c>
      <c r="O53" s="13" t="s">
        <v>59</v>
      </c>
      <c r="P53" s="13" t="s">
        <v>59</v>
      </c>
      <c r="Q53" s="31">
        <v>0</v>
      </c>
      <c r="R53" s="37">
        <v>37</v>
      </c>
      <c r="S53" s="31" t="e">
        <f>VLOOKUP(B53,认定名单!B:C,41,0)</f>
        <v>#N/A</v>
      </c>
      <c r="T53" s="31" t="e">
        <f>S53-1</f>
        <v>#N/A</v>
      </c>
      <c r="U53" s="31">
        <v>3</v>
      </c>
      <c r="V53" s="31">
        <f t="shared" si="23"/>
        <v>5</v>
      </c>
      <c r="W53" s="13" t="s">
        <v>59</v>
      </c>
      <c r="X53" s="31" t="s">
        <v>59</v>
      </c>
      <c r="Y53" s="14">
        <f t="shared" si="24"/>
        <v>0</v>
      </c>
      <c r="Z53" s="41" t="e">
        <f>VLOOKUP(B53,认定名单!B:C,35,0)</f>
        <v>#N/A</v>
      </c>
      <c r="AA53" s="31" t="e">
        <f t="shared" si="25"/>
        <v>#N/A</v>
      </c>
      <c r="AB53" s="13" t="s">
        <v>56</v>
      </c>
      <c r="AC53" s="31">
        <f t="shared" si="26"/>
        <v>5</v>
      </c>
      <c r="AD53" s="13" t="s">
        <v>59</v>
      </c>
      <c r="AE53" s="31">
        <f t="shared" si="27"/>
        <v>0</v>
      </c>
      <c r="AF53" s="31" t="s">
        <v>61</v>
      </c>
      <c r="AG53" s="31">
        <f t="shared" si="28"/>
        <v>5</v>
      </c>
      <c r="AH53" s="43" t="e">
        <f>VLOOKUP(B53,认定名单!B:C,17,0)</f>
        <v>#N/A</v>
      </c>
      <c r="AI53" s="13" t="e">
        <f t="shared" si="29"/>
        <v>#N/A</v>
      </c>
      <c r="AJ53" s="41" t="e">
        <f>VLOOKUP(B53,认定名单!B:C,29,0)</f>
        <v>#N/A</v>
      </c>
      <c r="AK53" s="44" t="e">
        <f t="shared" si="30"/>
        <v>#N/A</v>
      </c>
      <c r="AL53" s="13" t="e">
        <f t="shared" si="31"/>
        <v>#N/A</v>
      </c>
      <c r="AM53" s="45"/>
      <c r="AN53" s="46">
        <v>48</v>
      </c>
      <c r="AO53" s="54" t="e">
        <f t="shared" si="32"/>
        <v>#N/A</v>
      </c>
      <c r="AP53" s="5"/>
      <c r="AQ53" s="5"/>
      <c r="BA53" s="7" t="s">
        <v>347</v>
      </c>
      <c r="BB53" s="7" t="s">
        <v>348</v>
      </c>
      <c r="BC53" s="7">
        <v>2</v>
      </c>
      <c r="BD53" s="8" t="e">
        <f>VLOOKUP(B53,认定名单!B:C,41,0)</f>
        <v>#N/A</v>
      </c>
      <c r="BE53" s="7" t="e">
        <f>VLOOKUP(BB53,认定名单!B:C,42,0)</f>
        <v>#N/A</v>
      </c>
      <c r="BF53" s="7" t="e">
        <f>VLOOKUP(BB53,认定名单!B:C,43,0)</f>
        <v>#N/A</v>
      </c>
      <c r="BG53" s="7" t="e">
        <f t="shared" si="16"/>
        <v>#N/A</v>
      </c>
      <c r="BH53" s="7" t="e">
        <f t="shared" si="17"/>
        <v>#N/A</v>
      </c>
    </row>
    <row r="54" spans="1:60" ht="30" customHeight="1" x14ac:dyDescent="0.2">
      <c r="A54" s="10">
        <v>51</v>
      </c>
      <c r="B54" s="12" t="s">
        <v>349</v>
      </c>
      <c r="C54" s="13" t="e">
        <f>VLOOKUP(B54,认定名单!#REF!,6,0)</f>
        <v>#REF!</v>
      </c>
      <c r="D54" s="13" t="s">
        <v>324</v>
      </c>
      <c r="E54" s="11" t="s">
        <v>81</v>
      </c>
      <c r="F54" s="14">
        <f t="shared" si="19"/>
        <v>5</v>
      </c>
      <c r="G54" s="11" t="s">
        <v>82</v>
      </c>
      <c r="H54" s="11">
        <f t="shared" si="20"/>
        <v>10</v>
      </c>
      <c r="I54" s="11" t="s">
        <v>350</v>
      </c>
      <c r="J54" s="30" t="e">
        <f>VLOOKUP(B54,认定名单!B:C,22,0)</f>
        <v>#N/A</v>
      </c>
      <c r="K54" s="13" t="e">
        <f t="shared" si="21"/>
        <v>#N/A</v>
      </c>
      <c r="L54" s="13" t="s">
        <v>56</v>
      </c>
      <c r="M54" s="12" t="s">
        <v>351</v>
      </c>
      <c r="N54" s="31">
        <f t="shared" si="22"/>
        <v>5</v>
      </c>
      <c r="O54" s="13" t="s">
        <v>59</v>
      </c>
      <c r="P54" s="13" t="s">
        <v>59</v>
      </c>
      <c r="Q54" s="31">
        <v>0</v>
      </c>
      <c r="R54" s="37">
        <v>29</v>
      </c>
      <c r="S54" s="31" t="e">
        <f>VLOOKUP(B54,认定名单!B:C,41,0)</f>
        <v>#N/A</v>
      </c>
      <c r="T54" s="31">
        <v>0</v>
      </c>
      <c r="U54" s="31">
        <v>0</v>
      </c>
      <c r="V54" s="31">
        <f t="shared" si="23"/>
        <v>2</v>
      </c>
      <c r="W54" s="13" t="s">
        <v>59</v>
      </c>
      <c r="X54" s="31" t="s">
        <v>59</v>
      </c>
      <c r="Y54" s="14">
        <f t="shared" si="24"/>
        <v>0</v>
      </c>
      <c r="Z54" s="41" t="e">
        <f>VLOOKUP(B54,认定名单!B:C,35,0)</f>
        <v>#N/A</v>
      </c>
      <c r="AA54" s="31" t="e">
        <f t="shared" si="25"/>
        <v>#N/A</v>
      </c>
      <c r="AB54" s="31" t="s">
        <v>59</v>
      </c>
      <c r="AC54" s="31">
        <f t="shared" si="26"/>
        <v>0</v>
      </c>
      <c r="AD54" s="13" t="s">
        <v>60</v>
      </c>
      <c r="AE54" s="31">
        <f t="shared" si="27"/>
        <v>5</v>
      </c>
      <c r="AF54" s="31" t="s">
        <v>61</v>
      </c>
      <c r="AG54" s="31">
        <f t="shared" si="28"/>
        <v>5</v>
      </c>
      <c r="AH54" s="43" t="e">
        <f>VLOOKUP(B54,认定名单!B:C,17,0)</f>
        <v>#N/A</v>
      </c>
      <c r="AI54" s="13" t="e">
        <f t="shared" si="29"/>
        <v>#N/A</v>
      </c>
      <c r="AJ54" s="41" t="e">
        <f>VLOOKUP(B54,认定名单!B:C,29,0)</f>
        <v>#N/A</v>
      </c>
      <c r="AK54" s="44" t="e">
        <f t="shared" si="30"/>
        <v>#N/A</v>
      </c>
      <c r="AL54" s="13" t="e">
        <f t="shared" si="31"/>
        <v>#N/A</v>
      </c>
      <c r="AM54" s="45"/>
      <c r="AN54" s="46">
        <v>44</v>
      </c>
      <c r="AO54" s="54" t="e">
        <f t="shared" si="32"/>
        <v>#N/A</v>
      </c>
      <c r="AP54" s="5"/>
      <c r="AQ54" s="5"/>
      <c r="BA54" s="7" t="s">
        <v>352</v>
      </c>
      <c r="BB54" s="7" t="s">
        <v>353</v>
      </c>
      <c r="BC54" s="7" t="s">
        <v>69</v>
      </c>
      <c r="BD54" s="8" t="e">
        <f>VLOOKUP(B54,认定名单!B:C,41,0)</f>
        <v>#N/A</v>
      </c>
      <c r="BE54" s="7" t="e">
        <f>VLOOKUP(BB54,认定名单!B:C,42,0)</f>
        <v>#N/A</v>
      </c>
      <c r="BF54" s="7" t="e">
        <f>VLOOKUP(BB54,认定名单!B:C,43,0)</f>
        <v>#N/A</v>
      </c>
      <c r="BG54" s="7" t="e">
        <f t="shared" si="16"/>
        <v>#N/A</v>
      </c>
      <c r="BH54" s="7" t="e">
        <f t="shared" si="17"/>
        <v>#N/A</v>
      </c>
    </row>
    <row r="55" spans="1:60" ht="30" customHeight="1" x14ac:dyDescent="0.2">
      <c r="A55" s="10">
        <v>52</v>
      </c>
      <c r="B55" s="12" t="s">
        <v>354</v>
      </c>
      <c r="C55" s="13" t="e">
        <f>VLOOKUP(B55,认定名单!#REF!,6,0)</f>
        <v>#REF!</v>
      </c>
      <c r="D55" s="13" t="s">
        <v>324</v>
      </c>
      <c r="E55" s="11" t="s">
        <v>81</v>
      </c>
      <c r="F55" s="14">
        <f t="shared" si="19"/>
        <v>5</v>
      </c>
      <c r="G55" s="11" t="s">
        <v>82</v>
      </c>
      <c r="H55" s="11">
        <f t="shared" si="20"/>
        <v>10</v>
      </c>
      <c r="I55" s="12" t="s">
        <v>355</v>
      </c>
      <c r="J55" s="30" t="e">
        <f>VLOOKUP(B55,认定名单!B:C,22,0)</f>
        <v>#N/A</v>
      </c>
      <c r="K55" s="13" t="e">
        <f t="shared" si="21"/>
        <v>#N/A</v>
      </c>
      <c r="L55" s="13" t="s">
        <v>59</v>
      </c>
      <c r="M55" s="12"/>
      <c r="N55" s="31">
        <f t="shared" si="22"/>
        <v>0</v>
      </c>
      <c r="O55" s="13" t="s">
        <v>59</v>
      </c>
      <c r="P55" s="13" t="s">
        <v>59</v>
      </c>
      <c r="Q55" s="31">
        <v>0</v>
      </c>
      <c r="R55" s="37">
        <v>13</v>
      </c>
      <c r="S55" s="31" t="e">
        <f>VLOOKUP(B55,认定名单!B:C,41,0)</f>
        <v>#N/A</v>
      </c>
      <c r="T55" s="31">
        <v>0</v>
      </c>
      <c r="U55" s="31">
        <v>0</v>
      </c>
      <c r="V55" s="31">
        <f t="shared" si="23"/>
        <v>2</v>
      </c>
      <c r="W55" s="13" t="s">
        <v>59</v>
      </c>
      <c r="X55" s="31" t="s">
        <v>59</v>
      </c>
      <c r="Y55" s="14">
        <f t="shared" si="24"/>
        <v>0</v>
      </c>
      <c r="Z55" s="41" t="e">
        <f>VLOOKUP(B55,认定名单!B:C,35,0)</f>
        <v>#N/A</v>
      </c>
      <c r="AA55" s="31" t="e">
        <f t="shared" si="25"/>
        <v>#N/A</v>
      </c>
      <c r="AB55" s="31" t="s">
        <v>59</v>
      </c>
      <c r="AC55" s="31">
        <f t="shared" si="26"/>
        <v>0</v>
      </c>
      <c r="AD55" s="13" t="s">
        <v>59</v>
      </c>
      <c r="AE55" s="31">
        <f t="shared" si="27"/>
        <v>0</v>
      </c>
      <c r="AF55" s="31" t="s">
        <v>61</v>
      </c>
      <c r="AG55" s="31">
        <f t="shared" si="28"/>
        <v>5</v>
      </c>
      <c r="AH55" s="43" t="e">
        <f>VLOOKUP(B55,认定名单!B:C,17,0)</f>
        <v>#N/A</v>
      </c>
      <c r="AI55" s="13" t="e">
        <f t="shared" si="29"/>
        <v>#N/A</v>
      </c>
      <c r="AJ55" s="41" t="e">
        <f>VLOOKUP(B55,认定名单!B:C,29,0)</f>
        <v>#N/A</v>
      </c>
      <c r="AK55" s="44" t="e">
        <f t="shared" si="30"/>
        <v>#N/A</v>
      </c>
      <c r="AL55" s="13" t="e">
        <f t="shared" si="31"/>
        <v>#N/A</v>
      </c>
      <c r="AM55" s="45"/>
      <c r="AN55" s="46">
        <v>37</v>
      </c>
      <c r="AO55" s="54" t="e">
        <f t="shared" si="32"/>
        <v>#N/A</v>
      </c>
      <c r="AP55" s="5"/>
      <c r="AQ55" s="5"/>
      <c r="BA55" s="7" t="e">
        <v>#N/A</v>
      </c>
      <c r="BB55" s="7" t="s">
        <v>356</v>
      </c>
      <c r="BC55" s="7" t="s">
        <v>69</v>
      </c>
      <c r="BD55" s="8" t="e">
        <f>VLOOKUP(B55,认定名单!B:C,41,0)</f>
        <v>#N/A</v>
      </c>
      <c r="BE55" s="7" t="e">
        <f>VLOOKUP(BB55,认定名单!B:C,42,0)</f>
        <v>#N/A</v>
      </c>
      <c r="BF55" s="7" t="e">
        <f>VLOOKUP(BB55,认定名单!B:C,43,0)</f>
        <v>#N/A</v>
      </c>
      <c r="BG55" s="7" t="e">
        <f t="shared" si="16"/>
        <v>#N/A</v>
      </c>
      <c r="BH55" s="7" t="e">
        <f t="shared" si="17"/>
        <v>#N/A</v>
      </c>
    </row>
    <row r="56" spans="1:60" ht="30" customHeight="1" x14ac:dyDescent="0.2">
      <c r="A56" s="10">
        <v>53</v>
      </c>
      <c r="B56" s="12" t="s">
        <v>261</v>
      </c>
      <c r="C56" s="13" t="e">
        <f>VLOOKUP(B56,认定名单!#REF!,6,0)</f>
        <v>#REF!</v>
      </c>
      <c r="D56" s="13" t="s">
        <v>324</v>
      </c>
      <c r="E56" s="11" t="s">
        <v>357</v>
      </c>
      <c r="F56" s="14">
        <f t="shared" si="19"/>
        <v>5</v>
      </c>
      <c r="G56" s="11" t="s">
        <v>54</v>
      </c>
      <c r="H56" s="11">
        <f t="shared" si="20"/>
        <v>30</v>
      </c>
      <c r="I56" s="12" t="s">
        <v>358</v>
      </c>
      <c r="J56" s="30" t="e">
        <f>VLOOKUP(B56,认定名单!B:C,22,0)</f>
        <v>#N/A</v>
      </c>
      <c r="K56" s="13" t="e">
        <f t="shared" si="21"/>
        <v>#N/A</v>
      </c>
      <c r="L56" s="13" t="s">
        <v>56</v>
      </c>
      <c r="M56" s="12" t="s">
        <v>359</v>
      </c>
      <c r="N56" s="31">
        <f t="shared" si="22"/>
        <v>5</v>
      </c>
      <c r="O56" s="13" t="s">
        <v>59</v>
      </c>
      <c r="P56" s="13" t="s">
        <v>59</v>
      </c>
      <c r="Q56" s="31">
        <v>0</v>
      </c>
      <c r="R56" s="37">
        <v>9</v>
      </c>
      <c r="S56" s="31" t="e">
        <f>VLOOKUP(B56,认定名单!B:C,41,0)</f>
        <v>#N/A</v>
      </c>
      <c r="T56" s="31" t="e">
        <f>S56-1</f>
        <v>#N/A</v>
      </c>
      <c r="U56" s="31">
        <v>0</v>
      </c>
      <c r="V56" s="31">
        <f t="shared" si="23"/>
        <v>2</v>
      </c>
      <c r="W56" s="13" t="s">
        <v>59</v>
      </c>
      <c r="X56" s="31" t="s">
        <v>59</v>
      </c>
      <c r="Y56" s="14">
        <f t="shared" si="24"/>
        <v>0</v>
      </c>
      <c r="Z56" s="41" t="e">
        <f>VLOOKUP(B56,认定名单!B:C,35,0)</f>
        <v>#N/A</v>
      </c>
      <c r="AA56" s="31" t="e">
        <f t="shared" si="25"/>
        <v>#N/A</v>
      </c>
      <c r="AB56" s="31" t="s">
        <v>56</v>
      </c>
      <c r="AC56" s="31">
        <f t="shared" si="26"/>
        <v>5</v>
      </c>
      <c r="AD56" s="13" t="s">
        <v>59</v>
      </c>
      <c r="AE56" s="31">
        <f t="shared" si="27"/>
        <v>0</v>
      </c>
      <c r="AF56" s="31" t="s">
        <v>61</v>
      </c>
      <c r="AG56" s="31">
        <f t="shared" si="28"/>
        <v>5</v>
      </c>
      <c r="AH56" s="43" t="e">
        <f>VLOOKUP(B56,认定名单!B:C,17,0)</f>
        <v>#N/A</v>
      </c>
      <c r="AI56" s="13" t="e">
        <f t="shared" si="29"/>
        <v>#N/A</v>
      </c>
      <c r="AJ56" s="41" t="e">
        <f>VLOOKUP(B56,认定名单!B:C,29,0)</f>
        <v>#N/A</v>
      </c>
      <c r="AK56" s="44" t="e">
        <f t="shared" si="30"/>
        <v>#N/A</v>
      </c>
      <c r="AL56" s="13" t="e">
        <f t="shared" si="31"/>
        <v>#N/A</v>
      </c>
      <c r="AM56" s="45"/>
      <c r="AN56" s="46">
        <v>68</v>
      </c>
      <c r="AO56" s="54" t="e">
        <f t="shared" si="32"/>
        <v>#N/A</v>
      </c>
      <c r="AP56" s="5"/>
      <c r="AQ56" s="5"/>
      <c r="BA56" s="7" t="s">
        <v>360</v>
      </c>
      <c r="BB56" s="63" t="s">
        <v>361</v>
      </c>
      <c r="BC56" s="7">
        <v>1</v>
      </c>
      <c r="BD56" s="8" t="e">
        <f>VLOOKUP(B56,认定名单!B:C,41,0)</f>
        <v>#N/A</v>
      </c>
      <c r="BE56" s="7" t="e">
        <f>VLOOKUP(BB56,认定名单!B:C,42,0)</f>
        <v>#N/A</v>
      </c>
      <c r="BF56" s="7" t="e">
        <f>VLOOKUP(BB56,认定名单!B:C,43,0)</f>
        <v>#N/A</v>
      </c>
      <c r="BG56" s="7" t="e">
        <f t="shared" si="16"/>
        <v>#N/A</v>
      </c>
      <c r="BH56" s="7" t="e">
        <f t="shared" si="17"/>
        <v>#N/A</v>
      </c>
    </row>
    <row r="57" spans="1:60" ht="30" customHeight="1" x14ac:dyDescent="0.2">
      <c r="A57" s="20">
        <v>54</v>
      </c>
      <c r="B57" s="21" t="s">
        <v>268</v>
      </c>
      <c r="C57" s="13" t="e">
        <f>VLOOKUP(B57,认定名单!#REF!,6,0)</f>
        <v>#REF!</v>
      </c>
      <c r="D57" s="13" t="s">
        <v>362</v>
      </c>
      <c r="E57" s="11" t="s">
        <v>59</v>
      </c>
      <c r="F57" s="14">
        <f t="shared" si="19"/>
        <v>0</v>
      </c>
      <c r="G57" s="22" t="s">
        <v>82</v>
      </c>
      <c r="H57" s="22">
        <f t="shared" si="20"/>
        <v>10</v>
      </c>
      <c r="I57" s="21" t="s">
        <v>363</v>
      </c>
      <c r="J57" s="30" t="e">
        <f>VLOOKUP(B57,认定名单!B:C,22,0)</f>
        <v>#N/A</v>
      </c>
      <c r="K57" s="13" t="e">
        <f t="shared" si="21"/>
        <v>#N/A</v>
      </c>
      <c r="L57" s="13" t="s">
        <v>56</v>
      </c>
      <c r="M57" s="12" t="s">
        <v>364</v>
      </c>
      <c r="N57" s="31">
        <f t="shared" si="22"/>
        <v>5</v>
      </c>
      <c r="O57" s="13" t="s">
        <v>59</v>
      </c>
      <c r="P57" s="13" t="s">
        <v>59</v>
      </c>
      <c r="Q57" s="31">
        <v>0</v>
      </c>
      <c r="R57" s="37">
        <v>15</v>
      </c>
      <c r="S57" s="31" t="e">
        <f>VLOOKUP(B57,认定名单!B:C,41,0)</f>
        <v>#N/A</v>
      </c>
      <c r="T57" s="31">
        <v>0</v>
      </c>
      <c r="U57" s="31">
        <v>0</v>
      </c>
      <c r="V57" s="31">
        <f t="shared" si="23"/>
        <v>2</v>
      </c>
      <c r="W57" s="13" t="s">
        <v>59</v>
      </c>
      <c r="X57" s="31" t="s">
        <v>59</v>
      </c>
      <c r="Y57" s="14">
        <f t="shared" si="24"/>
        <v>0</v>
      </c>
      <c r="Z57" s="41" t="e">
        <f>VLOOKUP(B57,认定名单!B:C,35,0)</f>
        <v>#N/A</v>
      </c>
      <c r="AA57" s="31" t="e">
        <f t="shared" si="25"/>
        <v>#N/A</v>
      </c>
      <c r="AB57" s="13" t="s">
        <v>59</v>
      </c>
      <c r="AC57" s="31">
        <f t="shared" si="26"/>
        <v>0</v>
      </c>
      <c r="AD57" s="13" t="s">
        <v>59</v>
      </c>
      <c r="AE57" s="31">
        <f t="shared" si="27"/>
        <v>0</v>
      </c>
      <c r="AF57" s="31" t="s">
        <v>125</v>
      </c>
      <c r="AG57" s="31">
        <f t="shared" si="28"/>
        <v>0</v>
      </c>
      <c r="AH57" s="43" t="e">
        <f>VLOOKUP(B57,认定名单!B:C,17,0)</f>
        <v>#N/A</v>
      </c>
      <c r="AI57" s="13" t="e">
        <f t="shared" si="29"/>
        <v>#N/A</v>
      </c>
      <c r="AJ57" s="41" t="e">
        <f>VLOOKUP(B57,认定名单!B:C,29,0)</f>
        <v>#N/A</v>
      </c>
      <c r="AK57" s="44" t="e">
        <f t="shared" si="30"/>
        <v>#N/A</v>
      </c>
      <c r="AL57" s="13" t="e">
        <f t="shared" si="31"/>
        <v>#N/A</v>
      </c>
      <c r="AM57" s="45"/>
      <c r="AN57" s="46">
        <v>23</v>
      </c>
      <c r="AO57" s="54" t="e">
        <f t="shared" si="32"/>
        <v>#N/A</v>
      </c>
      <c r="AP57" s="5"/>
      <c r="AQ57" s="5"/>
      <c r="BA57" s="7" t="s">
        <v>365</v>
      </c>
      <c r="BB57" s="7" t="s">
        <v>354</v>
      </c>
      <c r="BC57" s="7" t="s">
        <v>69</v>
      </c>
      <c r="BD57" s="8" t="e">
        <f>VLOOKUP(B57,认定名单!B:C,41,0)</f>
        <v>#N/A</v>
      </c>
      <c r="BE57" s="7" t="e">
        <f>VLOOKUP(BB57,认定名单!B:C,42,0)</f>
        <v>#N/A</v>
      </c>
      <c r="BF57" s="7" t="e">
        <f>VLOOKUP(BB57,认定名单!B:C,43,0)</f>
        <v>#N/A</v>
      </c>
      <c r="BG57" s="7" t="e">
        <f t="shared" si="16"/>
        <v>#N/A</v>
      </c>
      <c r="BH57" s="7" t="e">
        <f t="shared" si="17"/>
        <v>#N/A</v>
      </c>
    </row>
    <row r="58" spans="1:60" ht="30" customHeight="1" x14ac:dyDescent="0.2">
      <c r="A58" s="10">
        <v>55</v>
      </c>
      <c r="B58" s="12" t="s">
        <v>366</v>
      </c>
      <c r="C58" s="13" t="e">
        <f>VLOOKUP(B58,认定名单!#REF!,6,0)</f>
        <v>#REF!</v>
      </c>
      <c r="D58" s="13" t="s">
        <v>345</v>
      </c>
      <c r="E58" s="11" t="s">
        <v>186</v>
      </c>
      <c r="F58" s="14">
        <f t="shared" si="19"/>
        <v>15</v>
      </c>
      <c r="G58" s="11" t="s">
        <v>71</v>
      </c>
      <c r="H58" s="11">
        <f t="shared" si="20"/>
        <v>15</v>
      </c>
      <c r="I58" s="12" t="s">
        <v>220</v>
      </c>
      <c r="J58" s="30" t="e">
        <f>VLOOKUP(B58,认定名单!B:C,22,0)</f>
        <v>#N/A</v>
      </c>
      <c r="K58" s="13" t="e">
        <f t="shared" si="21"/>
        <v>#N/A</v>
      </c>
      <c r="L58" s="13" t="s">
        <v>59</v>
      </c>
      <c r="M58" s="12"/>
      <c r="N58" s="31">
        <f t="shared" si="22"/>
        <v>0</v>
      </c>
      <c r="O58" s="13" t="s">
        <v>59</v>
      </c>
      <c r="P58" s="13" t="s">
        <v>59</v>
      </c>
      <c r="Q58" s="31">
        <v>0</v>
      </c>
      <c r="R58" s="37">
        <v>12</v>
      </c>
      <c r="S58" s="31" t="e">
        <f>VLOOKUP(B58,认定名单!B:C,41,0)</f>
        <v>#N/A</v>
      </c>
      <c r="T58" s="31" t="e">
        <f>S58-1</f>
        <v>#N/A</v>
      </c>
      <c r="U58" s="31">
        <v>0</v>
      </c>
      <c r="V58" s="31">
        <f t="shared" si="23"/>
        <v>2</v>
      </c>
      <c r="W58" s="13" t="s">
        <v>59</v>
      </c>
      <c r="X58" s="31" t="s">
        <v>59</v>
      </c>
      <c r="Y58" s="14">
        <f t="shared" si="24"/>
        <v>0</v>
      </c>
      <c r="Z58" s="41" t="e">
        <f>VLOOKUP(B58,认定名单!B:C,35,0)</f>
        <v>#N/A</v>
      </c>
      <c r="AA58" s="31" t="e">
        <f t="shared" si="25"/>
        <v>#N/A</v>
      </c>
      <c r="AB58" s="31" t="s">
        <v>59</v>
      </c>
      <c r="AC58" s="31">
        <f t="shared" si="26"/>
        <v>0</v>
      </c>
      <c r="AD58" s="13" t="s">
        <v>60</v>
      </c>
      <c r="AE58" s="31">
        <f t="shared" si="27"/>
        <v>5</v>
      </c>
      <c r="AF58" s="31" t="s">
        <v>125</v>
      </c>
      <c r="AG58" s="31">
        <f t="shared" si="28"/>
        <v>0</v>
      </c>
      <c r="AH58" s="43" t="e">
        <f>VLOOKUP(B58,认定名单!B:C,17,0)</f>
        <v>#N/A</v>
      </c>
      <c r="AI58" s="13" t="e">
        <f t="shared" si="29"/>
        <v>#N/A</v>
      </c>
      <c r="AJ58" s="41" t="e">
        <f>VLOOKUP(B58,认定名单!B:C,29,0)</f>
        <v>#N/A</v>
      </c>
      <c r="AK58" s="44" t="e">
        <f t="shared" si="30"/>
        <v>#N/A</v>
      </c>
      <c r="AL58" s="13" t="e">
        <f t="shared" si="31"/>
        <v>#N/A</v>
      </c>
      <c r="AM58" s="45"/>
      <c r="AN58" s="46">
        <v>39</v>
      </c>
      <c r="AO58" s="54" t="e">
        <f t="shared" si="32"/>
        <v>#N/A</v>
      </c>
      <c r="AP58" s="5"/>
      <c r="AQ58" s="5"/>
      <c r="BA58" s="7" t="e">
        <v>#N/A</v>
      </c>
      <c r="BB58" s="63" t="s">
        <v>112</v>
      </c>
      <c r="BC58" s="7">
        <v>3</v>
      </c>
      <c r="BD58" s="8" t="e">
        <f>VLOOKUP(B58,认定名单!B:C,41,0)</f>
        <v>#N/A</v>
      </c>
      <c r="BE58" s="7" t="e">
        <f>VLOOKUP(BB58,认定名单!B:C,42,0)</f>
        <v>#N/A</v>
      </c>
      <c r="BF58" s="7" t="e">
        <f>VLOOKUP(BB58,认定名单!B:C,43,0)</f>
        <v>#N/A</v>
      </c>
      <c r="BG58" s="7" t="e">
        <f t="shared" si="16"/>
        <v>#N/A</v>
      </c>
      <c r="BH58" s="7" t="e">
        <f t="shared" si="17"/>
        <v>#N/A</v>
      </c>
    </row>
    <row r="59" spans="1:60" s="6" customFormat="1" ht="30" customHeight="1" x14ac:dyDescent="0.2">
      <c r="A59" s="15">
        <v>56</v>
      </c>
      <c r="B59" s="16" t="s">
        <v>367</v>
      </c>
      <c r="C59" s="17" t="e">
        <f>VLOOKUP(B59,认定名单!#REF!,6,0)</f>
        <v>#REF!</v>
      </c>
      <c r="D59" s="17" t="s">
        <v>324</v>
      </c>
      <c r="E59" s="18" t="s">
        <v>59</v>
      </c>
      <c r="F59" s="19">
        <f t="shared" si="19"/>
        <v>0</v>
      </c>
      <c r="G59" s="18" t="s">
        <v>82</v>
      </c>
      <c r="H59" s="18">
        <f t="shared" si="20"/>
        <v>10</v>
      </c>
      <c r="I59" s="16" t="s">
        <v>368</v>
      </c>
      <c r="J59" s="33" t="e">
        <f>VLOOKUP(B59,认定名单!B:C,22,0)</f>
        <v>#N/A</v>
      </c>
      <c r="K59" s="17" t="e">
        <f t="shared" si="21"/>
        <v>#N/A</v>
      </c>
      <c r="L59" s="17" t="s">
        <v>56</v>
      </c>
      <c r="M59" s="16" t="s">
        <v>369</v>
      </c>
      <c r="N59" s="34">
        <f t="shared" si="22"/>
        <v>5</v>
      </c>
      <c r="O59" s="17" t="s">
        <v>59</v>
      </c>
      <c r="P59" s="17" t="s">
        <v>59</v>
      </c>
      <c r="Q59" s="34">
        <v>0</v>
      </c>
      <c r="R59" s="38">
        <v>25</v>
      </c>
      <c r="S59" s="34" t="e">
        <f>VLOOKUP(B59,认定名单!B:C,41,0)</f>
        <v>#N/A</v>
      </c>
      <c r="T59" s="34">
        <v>0</v>
      </c>
      <c r="U59" s="34">
        <v>0</v>
      </c>
      <c r="V59" s="34">
        <f t="shared" si="23"/>
        <v>2</v>
      </c>
      <c r="W59" s="17" t="s">
        <v>59</v>
      </c>
      <c r="X59" s="34" t="s">
        <v>59</v>
      </c>
      <c r="Y59" s="19">
        <f t="shared" si="24"/>
        <v>0</v>
      </c>
      <c r="Z59" s="42" t="e">
        <f>VLOOKUP(B59,认定名单!B:C,35,0)</f>
        <v>#N/A</v>
      </c>
      <c r="AA59" s="34" t="e">
        <f t="shared" si="25"/>
        <v>#N/A</v>
      </c>
      <c r="AB59" s="17" t="s">
        <v>59</v>
      </c>
      <c r="AC59" s="34">
        <f t="shared" si="26"/>
        <v>0</v>
      </c>
      <c r="AD59" s="17" t="s">
        <v>60</v>
      </c>
      <c r="AE59" s="34">
        <f t="shared" si="27"/>
        <v>5</v>
      </c>
      <c r="AF59" s="34" t="s">
        <v>61</v>
      </c>
      <c r="AG59" s="34">
        <f t="shared" si="28"/>
        <v>5</v>
      </c>
      <c r="AH59" s="47" t="e">
        <f>VLOOKUP(B59,认定名单!B:C,17,0)</f>
        <v>#N/A</v>
      </c>
      <c r="AI59" s="17" t="e">
        <f t="shared" si="29"/>
        <v>#N/A</v>
      </c>
      <c r="AJ59" s="42" t="e">
        <f>VLOOKUP(B59,认定名单!B:C,29,0)</f>
        <v>#N/A</v>
      </c>
      <c r="AK59" s="48" t="e">
        <f t="shared" si="30"/>
        <v>#N/A</v>
      </c>
      <c r="AL59" s="17" t="e">
        <f t="shared" si="31"/>
        <v>#N/A</v>
      </c>
      <c r="AM59" s="49"/>
      <c r="AN59" s="50">
        <v>32</v>
      </c>
      <c r="AO59" s="56" t="e">
        <f t="shared" si="32"/>
        <v>#N/A</v>
      </c>
      <c r="AP59" s="57"/>
      <c r="AQ59" s="57"/>
      <c r="BA59" s="7" t="e">
        <v>#N/A</v>
      </c>
      <c r="BB59" s="64" t="s">
        <v>230</v>
      </c>
      <c r="BC59" s="6" t="s">
        <v>69</v>
      </c>
      <c r="BD59" s="65">
        <v>0</v>
      </c>
      <c r="BE59" s="6" t="e">
        <f>VLOOKUP(BB59,认定名单!B:C,42,0)</f>
        <v>#N/A</v>
      </c>
      <c r="BF59" s="6" t="e">
        <f>VLOOKUP(BB59,认定名单!B:C,43,0)</f>
        <v>#N/A</v>
      </c>
      <c r="BG59" s="6" t="e">
        <f t="shared" si="16"/>
        <v>#N/A</v>
      </c>
      <c r="BH59" s="6" t="e">
        <f t="shared" si="17"/>
        <v>#N/A</v>
      </c>
    </row>
    <row r="60" spans="1:60" ht="30" customHeight="1" x14ac:dyDescent="0.2">
      <c r="A60" s="10">
        <v>57</v>
      </c>
      <c r="B60" s="12" t="s">
        <v>142</v>
      </c>
      <c r="C60" s="13" t="e">
        <f>VLOOKUP(B60,认定名单!#REF!,6,0)</f>
        <v>#REF!</v>
      </c>
      <c r="D60" s="13" t="s">
        <v>324</v>
      </c>
      <c r="E60" s="11" t="s">
        <v>81</v>
      </c>
      <c r="F60" s="14">
        <f t="shared" si="19"/>
        <v>5</v>
      </c>
      <c r="G60" s="11" t="s">
        <v>82</v>
      </c>
      <c r="H60" s="11">
        <f t="shared" si="20"/>
        <v>10</v>
      </c>
      <c r="I60" s="12" t="s">
        <v>370</v>
      </c>
      <c r="J60" s="30" t="e">
        <f>VLOOKUP(B60,认定名单!B:C,22,0)</f>
        <v>#N/A</v>
      </c>
      <c r="K60" s="13" t="e">
        <f t="shared" si="21"/>
        <v>#N/A</v>
      </c>
      <c r="L60" s="13" t="s">
        <v>56</v>
      </c>
      <c r="M60" s="12" t="s">
        <v>371</v>
      </c>
      <c r="N60" s="31">
        <f t="shared" si="22"/>
        <v>5</v>
      </c>
      <c r="O60" s="13" t="s">
        <v>59</v>
      </c>
      <c r="P60" s="13" t="s">
        <v>59</v>
      </c>
      <c r="Q60" s="31">
        <v>0</v>
      </c>
      <c r="R60" s="37">
        <v>24</v>
      </c>
      <c r="S60" s="31" t="e">
        <f>VLOOKUP(B60,认定名单!B:C,41,0)</f>
        <v>#N/A</v>
      </c>
      <c r="T60" s="31" t="e">
        <f t="shared" ref="T60:T66" si="33">S60-1</f>
        <v>#N/A</v>
      </c>
      <c r="U60" s="31">
        <v>2</v>
      </c>
      <c r="V60" s="31">
        <f t="shared" si="23"/>
        <v>4</v>
      </c>
      <c r="W60" s="13" t="s">
        <v>94</v>
      </c>
      <c r="X60" s="39" t="s">
        <v>372</v>
      </c>
      <c r="Y60" s="14">
        <f t="shared" si="24"/>
        <v>5</v>
      </c>
      <c r="Z60" s="41" t="e">
        <f>VLOOKUP(B60,认定名单!B:C,35,0)</f>
        <v>#N/A</v>
      </c>
      <c r="AA60" s="31" t="e">
        <f t="shared" si="25"/>
        <v>#N/A</v>
      </c>
      <c r="AB60" s="31" t="s">
        <v>56</v>
      </c>
      <c r="AC60" s="31">
        <f t="shared" si="26"/>
        <v>5</v>
      </c>
      <c r="AD60" s="13" t="s">
        <v>59</v>
      </c>
      <c r="AE60" s="31">
        <f t="shared" si="27"/>
        <v>0</v>
      </c>
      <c r="AF60" s="31" t="s">
        <v>61</v>
      </c>
      <c r="AG60" s="31">
        <f t="shared" si="28"/>
        <v>5</v>
      </c>
      <c r="AH60" s="43" t="e">
        <f>VLOOKUP(B60,认定名单!B:C,17,0)</f>
        <v>#N/A</v>
      </c>
      <c r="AI60" s="13" t="e">
        <f t="shared" si="29"/>
        <v>#N/A</v>
      </c>
      <c r="AJ60" s="41" t="e">
        <f>VLOOKUP(B60,认定名单!B:C,29,0)</f>
        <v>#N/A</v>
      </c>
      <c r="AK60" s="44" t="e">
        <f t="shared" si="30"/>
        <v>#N/A</v>
      </c>
      <c r="AL60" s="13" t="e">
        <f t="shared" si="31"/>
        <v>#N/A</v>
      </c>
      <c r="AM60" s="45"/>
      <c r="AN60" s="46">
        <v>53</v>
      </c>
      <c r="AO60" s="54" t="e">
        <f t="shared" si="32"/>
        <v>#N/A</v>
      </c>
      <c r="AP60" s="5"/>
      <c r="AQ60" s="5"/>
      <c r="BA60" s="7" t="s">
        <v>360</v>
      </c>
      <c r="BB60" s="7" t="s">
        <v>199</v>
      </c>
      <c r="BC60" s="7" t="s">
        <v>69</v>
      </c>
      <c r="BD60" s="8" t="e">
        <f>VLOOKUP(B60,认定名单!B:C,41,0)</f>
        <v>#N/A</v>
      </c>
      <c r="BE60" s="7" t="e">
        <f>VLOOKUP(BB60,认定名单!B:C,42,0)</f>
        <v>#N/A</v>
      </c>
      <c r="BF60" s="7" t="e">
        <f>VLOOKUP(BB60,认定名单!B:C,43,0)</f>
        <v>#N/A</v>
      </c>
      <c r="BG60" s="7" t="e">
        <f t="shared" si="16"/>
        <v>#N/A</v>
      </c>
      <c r="BH60" s="7" t="e">
        <f t="shared" si="17"/>
        <v>#N/A</v>
      </c>
    </row>
    <row r="61" spans="1:60" ht="30" customHeight="1" x14ac:dyDescent="0.2">
      <c r="A61" s="10">
        <v>58</v>
      </c>
      <c r="B61" s="12" t="s">
        <v>235</v>
      </c>
      <c r="C61" s="13" t="e">
        <f>VLOOKUP(B61,认定名单!#REF!,6,0)</f>
        <v>#REF!</v>
      </c>
      <c r="D61" s="13" t="s">
        <v>324</v>
      </c>
      <c r="E61" s="11" t="s">
        <v>81</v>
      </c>
      <c r="F61" s="14">
        <f t="shared" si="19"/>
        <v>5</v>
      </c>
      <c r="G61" s="11" t="s">
        <v>82</v>
      </c>
      <c r="H61" s="11">
        <f t="shared" si="20"/>
        <v>10</v>
      </c>
      <c r="I61" s="12" t="s">
        <v>373</v>
      </c>
      <c r="J61" s="30" t="e">
        <f>VLOOKUP(B61,认定名单!B:C,22,0)</f>
        <v>#N/A</v>
      </c>
      <c r="K61" s="13" t="e">
        <f t="shared" si="21"/>
        <v>#N/A</v>
      </c>
      <c r="L61" s="13" t="s">
        <v>56</v>
      </c>
      <c r="M61" s="12" t="s">
        <v>374</v>
      </c>
      <c r="N61" s="31">
        <f t="shared" si="22"/>
        <v>5</v>
      </c>
      <c r="O61" s="13" t="s">
        <v>59</v>
      </c>
      <c r="P61" s="13" t="s">
        <v>59</v>
      </c>
      <c r="Q61" s="31">
        <v>0</v>
      </c>
      <c r="R61" s="37">
        <v>42</v>
      </c>
      <c r="S61" s="31" t="e">
        <f>VLOOKUP(B61,认定名单!B:C,41,0)</f>
        <v>#N/A</v>
      </c>
      <c r="T61" s="31" t="e">
        <f t="shared" si="33"/>
        <v>#N/A</v>
      </c>
      <c r="U61" s="31">
        <v>1</v>
      </c>
      <c r="V61" s="31">
        <f t="shared" si="23"/>
        <v>3</v>
      </c>
      <c r="W61" s="13" t="s">
        <v>94</v>
      </c>
      <c r="X61" s="39" t="s">
        <v>372</v>
      </c>
      <c r="Y61" s="14">
        <f t="shared" si="24"/>
        <v>5</v>
      </c>
      <c r="Z61" s="41" t="e">
        <f>VLOOKUP(B61,认定名单!B:C,35,0)</f>
        <v>#N/A</v>
      </c>
      <c r="AA61" s="31" t="e">
        <f t="shared" si="25"/>
        <v>#N/A</v>
      </c>
      <c r="AB61" s="31" t="s">
        <v>59</v>
      </c>
      <c r="AC61" s="31">
        <f t="shared" si="26"/>
        <v>0</v>
      </c>
      <c r="AD61" s="13" t="s">
        <v>60</v>
      </c>
      <c r="AE61" s="31">
        <f t="shared" si="27"/>
        <v>5</v>
      </c>
      <c r="AF61" s="31" t="s">
        <v>61</v>
      </c>
      <c r="AG61" s="31">
        <f t="shared" si="28"/>
        <v>5</v>
      </c>
      <c r="AH61" s="43" t="e">
        <f>VLOOKUP(B61,认定名单!B:C,17,0)</f>
        <v>#N/A</v>
      </c>
      <c r="AI61" s="13" t="e">
        <f t="shared" si="29"/>
        <v>#N/A</v>
      </c>
      <c r="AJ61" s="41" t="e">
        <f>VLOOKUP(B61,认定名单!B:C,29,0)</f>
        <v>#N/A</v>
      </c>
      <c r="AK61" s="44" t="e">
        <f t="shared" si="30"/>
        <v>#N/A</v>
      </c>
      <c r="AL61" s="13" t="e">
        <f t="shared" si="31"/>
        <v>#N/A</v>
      </c>
      <c r="AM61" s="45"/>
      <c r="AN61" s="46">
        <v>58</v>
      </c>
      <c r="AO61" s="54" t="e">
        <f t="shared" si="32"/>
        <v>#N/A</v>
      </c>
      <c r="AP61" s="5"/>
      <c r="AQ61" s="5"/>
      <c r="BB61" s="63" t="s">
        <v>80</v>
      </c>
      <c r="BC61" s="7">
        <v>1</v>
      </c>
      <c r="BD61" s="8" t="e">
        <f>VLOOKUP(B61,认定名单!B:C,41,0)</f>
        <v>#N/A</v>
      </c>
      <c r="BE61" s="7" t="e">
        <f>VLOOKUP(BB61,认定名单!B:C,42,0)</f>
        <v>#N/A</v>
      </c>
      <c r="BF61" s="7" t="e">
        <f>VLOOKUP(BB61,认定名单!B:C,43,0)</f>
        <v>#N/A</v>
      </c>
      <c r="BG61" s="7" t="e">
        <f t="shared" si="16"/>
        <v>#N/A</v>
      </c>
      <c r="BH61" s="7" t="e">
        <f t="shared" si="17"/>
        <v>#N/A</v>
      </c>
    </row>
    <row r="62" spans="1:60" ht="30" customHeight="1" x14ac:dyDescent="0.2">
      <c r="A62" s="10">
        <v>59</v>
      </c>
      <c r="B62" s="12" t="s">
        <v>375</v>
      </c>
      <c r="C62" s="13" t="e">
        <f>VLOOKUP(B62,认定名单!#REF!,6,0)</f>
        <v>#REF!</v>
      </c>
      <c r="D62" s="13" t="s">
        <v>324</v>
      </c>
      <c r="E62" s="11" t="s">
        <v>186</v>
      </c>
      <c r="F62" s="14">
        <f t="shared" si="19"/>
        <v>15</v>
      </c>
      <c r="G62" s="11" t="s">
        <v>71</v>
      </c>
      <c r="H62" s="11">
        <f t="shared" si="20"/>
        <v>15</v>
      </c>
      <c r="I62" s="12" t="s">
        <v>376</v>
      </c>
      <c r="J62" s="30" t="e">
        <f>VLOOKUP(B62,认定名单!B:C,22,0)</f>
        <v>#N/A</v>
      </c>
      <c r="K62" s="13" t="e">
        <f t="shared" si="21"/>
        <v>#N/A</v>
      </c>
      <c r="L62" s="13" t="s">
        <v>56</v>
      </c>
      <c r="M62" s="12" t="s">
        <v>377</v>
      </c>
      <c r="N62" s="31">
        <f t="shared" si="22"/>
        <v>5</v>
      </c>
      <c r="O62" s="13" t="s">
        <v>59</v>
      </c>
      <c r="P62" s="13" t="s">
        <v>59</v>
      </c>
      <c r="Q62" s="31">
        <v>0</v>
      </c>
      <c r="R62" s="37">
        <v>27</v>
      </c>
      <c r="S62" s="31" t="e">
        <f>VLOOKUP(B62,认定名单!B:C,41,0)</f>
        <v>#N/A</v>
      </c>
      <c r="T62" s="31" t="e">
        <f t="shared" si="33"/>
        <v>#N/A</v>
      </c>
      <c r="U62" s="31">
        <v>3</v>
      </c>
      <c r="V62" s="31">
        <f t="shared" si="23"/>
        <v>5</v>
      </c>
      <c r="W62" s="13" t="s">
        <v>94</v>
      </c>
      <c r="X62" s="31" t="s">
        <v>378</v>
      </c>
      <c r="Y62" s="14">
        <f t="shared" si="24"/>
        <v>5</v>
      </c>
      <c r="Z62" s="41" t="e">
        <f>VLOOKUP(B62,认定名单!B:C,35,0)</f>
        <v>#N/A</v>
      </c>
      <c r="AA62" s="31" t="e">
        <f t="shared" si="25"/>
        <v>#N/A</v>
      </c>
      <c r="AB62" s="31" t="s">
        <v>56</v>
      </c>
      <c r="AC62" s="31">
        <f t="shared" si="26"/>
        <v>5</v>
      </c>
      <c r="AD62" s="13" t="s">
        <v>59</v>
      </c>
      <c r="AE62" s="31">
        <f t="shared" si="27"/>
        <v>0</v>
      </c>
      <c r="AF62" s="31" t="s">
        <v>125</v>
      </c>
      <c r="AG62" s="31">
        <f t="shared" si="28"/>
        <v>0</v>
      </c>
      <c r="AH62" s="43" t="e">
        <f>VLOOKUP(B62,认定名单!B:C,17,0)</f>
        <v>#N/A</v>
      </c>
      <c r="AI62" s="13" t="e">
        <f t="shared" si="29"/>
        <v>#N/A</v>
      </c>
      <c r="AJ62" s="41" t="e">
        <f>VLOOKUP(B62,认定名单!B:C,29,0)</f>
        <v>#N/A</v>
      </c>
      <c r="AK62" s="44" t="e">
        <f t="shared" si="30"/>
        <v>#N/A</v>
      </c>
      <c r="AL62" s="13" t="e">
        <f t="shared" si="31"/>
        <v>#N/A</v>
      </c>
      <c r="AM62" s="45"/>
      <c r="AN62" s="46">
        <v>63</v>
      </c>
      <c r="AO62" s="54" t="e">
        <f t="shared" si="32"/>
        <v>#N/A</v>
      </c>
      <c r="AP62" s="5"/>
      <c r="AQ62" s="5"/>
      <c r="BB62" s="7" t="s">
        <v>379</v>
      </c>
      <c r="BC62" s="7" t="s">
        <v>69</v>
      </c>
      <c r="BD62" s="8" t="e">
        <f>VLOOKUP(B62,认定名单!B:C,41,0)</f>
        <v>#N/A</v>
      </c>
      <c r="BE62" s="7" t="e">
        <f>VLOOKUP(BB62,认定名单!B:C,42,0)</f>
        <v>#N/A</v>
      </c>
      <c r="BF62" s="7" t="e">
        <f>VLOOKUP(BB62,认定名单!B:C,43,0)</f>
        <v>#N/A</v>
      </c>
      <c r="BG62" s="7" t="e">
        <f t="shared" si="16"/>
        <v>#N/A</v>
      </c>
      <c r="BH62" s="7" t="e">
        <f t="shared" si="17"/>
        <v>#N/A</v>
      </c>
    </row>
    <row r="63" spans="1:60" ht="30" customHeight="1" x14ac:dyDescent="0.2">
      <c r="A63" s="25">
        <v>60</v>
      </c>
      <c r="B63" s="26" t="s">
        <v>380</v>
      </c>
      <c r="C63" s="13" t="e">
        <f>VLOOKUP(B63,认定名单!#REF!,6,0)</f>
        <v>#REF!</v>
      </c>
      <c r="D63" s="13" t="s">
        <v>345</v>
      </c>
      <c r="E63" s="11" t="s">
        <v>131</v>
      </c>
      <c r="F63" s="14">
        <f t="shared" si="19"/>
        <v>5</v>
      </c>
      <c r="G63" s="11" t="s">
        <v>82</v>
      </c>
      <c r="H63" s="11">
        <f t="shared" si="20"/>
        <v>10</v>
      </c>
      <c r="I63" s="12" t="s">
        <v>381</v>
      </c>
      <c r="J63" s="30" t="e">
        <f>VLOOKUP(B63,认定名单!B:C,22,0)</f>
        <v>#N/A</v>
      </c>
      <c r="K63" s="13" t="e">
        <f t="shared" si="21"/>
        <v>#N/A</v>
      </c>
      <c r="L63" s="13" t="s">
        <v>56</v>
      </c>
      <c r="M63" s="12" t="s">
        <v>382</v>
      </c>
      <c r="N63" s="31">
        <f t="shared" si="22"/>
        <v>5</v>
      </c>
      <c r="O63" s="13" t="s">
        <v>59</v>
      </c>
      <c r="P63" s="13" t="s">
        <v>59</v>
      </c>
      <c r="Q63" s="31">
        <v>0</v>
      </c>
      <c r="R63" s="37">
        <v>170</v>
      </c>
      <c r="S63" s="31" t="e">
        <f>VLOOKUP(B63,认定名单!B:C,41,0)</f>
        <v>#N/A</v>
      </c>
      <c r="T63" s="31" t="e">
        <f t="shared" si="33"/>
        <v>#N/A</v>
      </c>
      <c r="U63" s="31">
        <v>3</v>
      </c>
      <c r="V63" s="31">
        <f t="shared" si="23"/>
        <v>5</v>
      </c>
      <c r="W63" s="13" t="s">
        <v>59</v>
      </c>
      <c r="X63" s="31" t="s">
        <v>59</v>
      </c>
      <c r="Y63" s="14">
        <f t="shared" si="24"/>
        <v>0</v>
      </c>
      <c r="Z63" s="41" t="e">
        <f>VLOOKUP(B63,认定名单!B:C,35,0)</f>
        <v>#N/A</v>
      </c>
      <c r="AA63" s="31" t="e">
        <f t="shared" si="25"/>
        <v>#N/A</v>
      </c>
      <c r="AB63" s="13" t="s">
        <v>56</v>
      </c>
      <c r="AC63" s="31">
        <f t="shared" si="26"/>
        <v>5</v>
      </c>
      <c r="AD63" s="13" t="s">
        <v>59</v>
      </c>
      <c r="AE63" s="31">
        <f t="shared" si="27"/>
        <v>0</v>
      </c>
      <c r="AF63" s="31" t="s">
        <v>61</v>
      </c>
      <c r="AG63" s="31">
        <f t="shared" si="28"/>
        <v>5</v>
      </c>
      <c r="AH63" s="43" t="e">
        <f>VLOOKUP(B63,认定名单!B:C,17,0)</f>
        <v>#N/A</v>
      </c>
      <c r="AI63" s="13" t="e">
        <f t="shared" si="29"/>
        <v>#N/A</v>
      </c>
      <c r="AJ63" s="41" t="e">
        <f>VLOOKUP(B63,认定名单!B:C,29,0)</f>
        <v>#N/A</v>
      </c>
      <c r="AK63" s="44" t="e">
        <f t="shared" si="30"/>
        <v>#N/A</v>
      </c>
      <c r="AL63" s="13" t="e">
        <f t="shared" si="31"/>
        <v>#N/A</v>
      </c>
      <c r="AM63" s="45"/>
      <c r="AN63" s="46">
        <v>59</v>
      </c>
      <c r="AO63" s="54" t="e">
        <f t="shared" si="32"/>
        <v>#N/A</v>
      </c>
      <c r="BB63" s="7" t="s">
        <v>383</v>
      </c>
      <c r="BC63" s="7" t="s">
        <v>69</v>
      </c>
      <c r="BD63" s="8" t="e">
        <f>VLOOKUP(B63,认定名单!B:C,41,0)</f>
        <v>#N/A</v>
      </c>
      <c r="BE63" s="7" t="e">
        <f>VLOOKUP(BB63,认定名单!B:C,42,0)</f>
        <v>#N/A</v>
      </c>
      <c r="BF63" s="7" t="e">
        <f>VLOOKUP(BB63,认定名单!B:C,43,0)</f>
        <v>#N/A</v>
      </c>
      <c r="BG63" s="7" t="e">
        <f t="shared" si="16"/>
        <v>#N/A</v>
      </c>
      <c r="BH63" s="7" t="e">
        <f t="shared" si="17"/>
        <v>#N/A</v>
      </c>
    </row>
    <row r="64" spans="1:60" ht="30" customHeight="1" x14ac:dyDescent="0.2">
      <c r="A64" s="10">
        <v>61</v>
      </c>
      <c r="B64" s="12" t="s">
        <v>384</v>
      </c>
      <c r="C64" s="13" t="e">
        <f>VLOOKUP(B64,认定名单!#REF!,6,0)</f>
        <v>#REF!</v>
      </c>
      <c r="D64" s="13" t="s">
        <v>385</v>
      </c>
      <c r="E64" s="11" t="s">
        <v>386</v>
      </c>
      <c r="F64" s="14">
        <f t="shared" si="19"/>
        <v>15</v>
      </c>
      <c r="G64" s="11" t="s">
        <v>54</v>
      </c>
      <c r="H64" s="11">
        <f t="shared" si="20"/>
        <v>30</v>
      </c>
      <c r="I64" s="12" t="s">
        <v>387</v>
      </c>
      <c r="J64" s="30" t="e">
        <f>VLOOKUP(B64,认定名单!B:C,22,0)</f>
        <v>#N/A</v>
      </c>
      <c r="K64" s="13" t="e">
        <f t="shared" si="21"/>
        <v>#N/A</v>
      </c>
      <c r="L64" s="13" t="s">
        <v>56</v>
      </c>
      <c r="M64" s="12" t="s">
        <v>388</v>
      </c>
      <c r="N64" s="31">
        <f t="shared" si="22"/>
        <v>5</v>
      </c>
      <c r="O64" s="13" t="s">
        <v>59</v>
      </c>
      <c r="P64" s="13" t="s">
        <v>59</v>
      </c>
      <c r="Q64" s="31">
        <v>0</v>
      </c>
      <c r="R64" s="37">
        <v>9</v>
      </c>
      <c r="S64" s="31" t="e">
        <f>VLOOKUP(B64,认定名单!B:C,41,0)</f>
        <v>#N/A</v>
      </c>
      <c r="T64" s="31" t="e">
        <f t="shared" si="33"/>
        <v>#N/A</v>
      </c>
      <c r="U64" s="31">
        <v>3</v>
      </c>
      <c r="V64" s="31">
        <f t="shared" si="23"/>
        <v>5</v>
      </c>
      <c r="W64" s="13" t="s">
        <v>59</v>
      </c>
      <c r="X64" s="31" t="s">
        <v>59</v>
      </c>
      <c r="Y64" s="14">
        <f t="shared" si="24"/>
        <v>0</v>
      </c>
      <c r="Z64" s="41" t="e">
        <f>VLOOKUP(B64,认定名单!B:C,35,0)</f>
        <v>#N/A</v>
      </c>
      <c r="AA64" s="31" t="e">
        <f t="shared" si="25"/>
        <v>#N/A</v>
      </c>
      <c r="AB64" s="31" t="s">
        <v>56</v>
      </c>
      <c r="AC64" s="31">
        <f t="shared" si="26"/>
        <v>5</v>
      </c>
      <c r="AD64" s="13" t="s">
        <v>60</v>
      </c>
      <c r="AE64" s="31">
        <f t="shared" si="27"/>
        <v>5</v>
      </c>
      <c r="AF64" s="31" t="s">
        <v>61</v>
      </c>
      <c r="AG64" s="31">
        <f t="shared" si="28"/>
        <v>5</v>
      </c>
      <c r="AH64" s="43" t="e">
        <f>VLOOKUP(B64,认定名单!B:C,17,0)</f>
        <v>#N/A</v>
      </c>
      <c r="AI64" s="13" t="e">
        <f t="shared" si="29"/>
        <v>#N/A</v>
      </c>
      <c r="AJ64" s="41" t="e">
        <f>VLOOKUP(B64,认定名单!B:C,29,0)</f>
        <v>#N/A</v>
      </c>
      <c r="AK64" s="44" t="e">
        <f t="shared" si="30"/>
        <v>#N/A</v>
      </c>
      <c r="AL64" s="13" t="e">
        <f t="shared" si="31"/>
        <v>#N/A</v>
      </c>
      <c r="AM64" s="45"/>
      <c r="AN64" s="46">
        <v>86</v>
      </c>
      <c r="AO64" s="54" t="e">
        <f t="shared" si="32"/>
        <v>#N/A</v>
      </c>
      <c r="AP64" s="5"/>
      <c r="AQ64" s="5"/>
      <c r="BB64" s="7" t="s">
        <v>380</v>
      </c>
      <c r="BC64" s="7" t="s">
        <v>69</v>
      </c>
      <c r="BD64" s="8" t="e">
        <f>VLOOKUP(B64,认定名单!B:C,41,0)</f>
        <v>#N/A</v>
      </c>
      <c r="BE64" s="7" t="e">
        <f>VLOOKUP(BB64,认定名单!B:C,42,0)</f>
        <v>#N/A</v>
      </c>
      <c r="BF64" s="7" t="e">
        <f>VLOOKUP(BB64,认定名单!B:C,43,0)</f>
        <v>#N/A</v>
      </c>
      <c r="BG64" s="7" t="e">
        <f t="shared" si="16"/>
        <v>#N/A</v>
      </c>
      <c r="BH64" s="7" t="e">
        <f t="shared" si="17"/>
        <v>#N/A</v>
      </c>
    </row>
    <row r="65" spans="1:60" ht="30" customHeight="1" x14ac:dyDescent="0.2">
      <c r="A65" s="10">
        <v>62</v>
      </c>
      <c r="B65" s="12" t="s">
        <v>136</v>
      </c>
      <c r="C65" s="13" t="s">
        <v>389</v>
      </c>
      <c r="D65" s="13" t="s">
        <v>390</v>
      </c>
      <c r="E65" s="11" t="s">
        <v>131</v>
      </c>
      <c r="F65" s="14">
        <f t="shared" si="19"/>
        <v>5</v>
      </c>
      <c r="G65" s="11" t="s">
        <v>82</v>
      </c>
      <c r="H65" s="11">
        <f t="shared" si="20"/>
        <v>10</v>
      </c>
      <c r="I65" s="12" t="s">
        <v>391</v>
      </c>
      <c r="J65" s="30" t="e">
        <f>VLOOKUP(B65,认定名单!B:C,22,0)</f>
        <v>#N/A</v>
      </c>
      <c r="K65" s="13" t="e">
        <f t="shared" si="21"/>
        <v>#N/A</v>
      </c>
      <c r="L65" s="13" t="s">
        <v>56</v>
      </c>
      <c r="M65" s="35" t="s">
        <v>84</v>
      </c>
      <c r="N65" s="31">
        <f t="shared" si="22"/>
        <v>5</v>
      </c>
      <c r="O65" s="13" t="s">
        <v>59</v>
      </c>
      <c r="P65" s="12" t="s">
        <v>59</v>
      </c>
      <c r="Q65" s="31">
        <v>0</v>
      </c>
      <c r="R65" s="37">
        <v>45</v>
      </c>
      <c r="S65" s="31" t="e">
        <f>VLOOKUP(B65,认定名单!B:C,41,0)</f>
        <v>#N/A</v>
      </c>
      <c r="T65" s="31" t="e">
        <f t="shared" si="33"/>
        <v>#N/A</v>
      </c>
      <c r="U65" s="31">
        <v>3</v>
      </c>
      <c r="V65" s="31">
        <f t="shared" si="23"/>
        <v>5</v>
      </c>
      <c r="W65" s="13" t="s">
        <v>59</v>
      </c>
      <c r="X65" s="13"/>
      <c r="Y65" s="14">
        <f t="shared" si="24"/>
        <v>0</v>
      </c>
      <c r="Z65" s="41" t="e">
        <f>VLOOKUP(B65,认定名单!B:C,35,0)</f>
        <v>#N/A</v>
      </c>
      <c r="AA65" s="31" t="e">
        <f t="shared" si="25"/>
        <v>#N/A</v>
      </c>
      <c r="AB65" s="31" t="s">
        <v>56</v>
      </c>
      <c r="AC65" s="31">
        <f t="shared" si="26"/>
        <v>5</v>
      </c>
      <c r="AD65" s="13" t="s">
        <v>60</v>
      </c>
      <c r="AE65" s="31">
        <f t="shared" si="27"/>
        <v>5</v>
      </c>
      <c r="AF65" s="31" t="s">
        <v>61</v>
      </c>
      <c r="AG65" s="31">
        <f t="shared" si="28"/>
        <v>5</v>
      </c>
      <c r="AH65" s="43" t="e">
        <f>VLOOKUP(B65,认定名单!B:C,17,0)</f>
        <v>#N/A</v>
      </c>
      <c r="AI65" s="13" t="e">
        <f t="shared" si="29"/>
        <v>#N/A</v>
      </c>
      <c r="AJ65" s="41" t="e">
        <f>VLOOKUP(B65,认定名单!B:C,29,0)</f>
        <v>#N/A</v>
      </c>
      <c r="AK65" s="44" t="e">
        <f t="shared" si="30"/>
        <v>#N/A</v>
      </c>
      <c r="AL65" s="13" t="e">
        <f t="shared" si="31"/>
        <v>#N/A</v>
      </c>
      <c r="AM65" s="45"/>
      <c r="AN65" s="46">
        <v>50</v>
      </c>
      <c r="AO65" s="54" t="e">
        <f t="shared" si="32"/>
        <v>#N/A</v>
      </c>
      <c r="AP65" s="5"/>
      <c r="AQ65" s="5"/>
      <c r="BB65" s="63" t="s">
        <v>392</v>
      </c>
      <c r="BC65" s="7">
        <v>2</v>
      </c>
      <c r="BD65" s="8" t="e">
        <f>VLOOKUP(B65,认定名单!B:C,41,0)</f>
        <v>#N/A</v>
      </c>
      <c r="BE65" s="7" t="e">
        <f>VLOOKUP(BB65,认定名单!B:C,42,0)</f>
        <v>#N/A</v>
      </c>
      <c r="BF65" s="7" t="e">
        <f>VLOOKUP(BB65,认定名单!B:C,43,0)</f>
        <v>#N/A</v>
      </c>
      <c r="BG65" s="7" t="e">
        <f t="shared" si="16"/>
        <v>#N/A</v>
      </c>
      <c r="BH65" s="7" t="e">
        <f t="shared" si="17"/>
        <v>#N/A</v>
      </c>
    </row>
    <row r="66" spans="1:60" ht="30" customHeight="1" x14ac:dyDescent="0.2">
      <c r="A66" s="10">
        <v>63</v>
      </c>
      <c r="B66" s="12" t="s">
        <v>111</v>
      </c>
      <c r="C66" s="13" t="s">
        <v>393</v>
      </c>
      <c r="D66" s="13" t="s">
        <v>324</v>
      </c>
      <c r="E66" s="11" t="s">
        <v>81</v>
      </c>
      <c r="F66" s="14">
        <f t="shared" si="19"/>
        <v>5</v>
      </c>
      <c r="G66" s="11" t="s">
        <v>82</v>
      </c>
      <c r="H66" s="11">
        <f t="shared" si="20"/>
        <v>10</v>
      </c>
      <c r="I66" s="12" t="s">
        <v>394</v>
      </c>
      <c r="J66" s="30" t="e">
        <f>VLOOKUP(B66,认定名单!B:C,22,0)</f>
        <v>#N/A</v>
      </c>
      <c r="K66" s="13" t="e">
        <f t="shared" si="21"/>
        <v>#N/A</v>
      </c>
      <c r="L66" s="13" t="s">
        <v>56</v>
      </c>
      <c r="M66" s="35" t="s">
        <v>395</v>
      </c>
      <c r="N66" s="31">
        <f t="shared" si="22"/>
        <v>5</v>
      </c>
      <c r="O66" s="13" t="s">
        <v>56</v>
      </c>
      <c r="P66" s="35" t="s">
        <v>396</v>
      </c>
      <c r="Q66" s="31">
        <v>5</v>
      </c>
      <c r="R66" s="37">
        <v>31</v>
      </c>
      <c r="S66" s="31" t="e">
        <f>VLOOKUP(B66,认定名单!B:C,41,0)</f>
        <v>#N/A</v>
      </c>
      <c r="T66" s="31" t="e">
        <f t="shared" si="33"/>
        <v>#N/A</v>
      </c>
      <c r="U66" s="31">
        <v>3</v>
      </c>
      <c r="V66" s="31">
        <f t="shared" si="23"/>
        <v>5</v>
      </c>
      <c r="W66" s="13" t="s">
        <v>59</v>
      </c>
      <c r="X66" s="13"/>
      <c r="Y66" s="14">
        <f t="shared" si="24"/>
        <v>0</v>
      </c>
      <c r="Z66" s="41" t="e">
        <f>VLOOKUP(B66,认定名单!B:C,35,0)</f>
        <v>#N/A</v>
      </c>
      <c r="AA66" s="31" t="e">
        <f t="shared" si="25"/>
        <v>#N/A</v>
      </c>
      <c r="AB66" s="68" t="s">
        <v>56</v>
      </c>
      <c r="AC66" s="31">
        <f t="shared" si="26"/>
        <v>5</v>
      </c>
      <c r="AD66" s="13" t="s">
        <v>59</v>
      </c>
      <c r="AE66" s="31">
        <f t="shared" si="27"/>
        <v>0</v>
      </c>
      <c r="AF66" s="31" t="s">
        <v>61</v>
      </c>
      <c r="AG66" s="31">
        <f t="shared" si="28"/>
        <v>5</v>
      </c>
      <c r="AH66" s="43" t="e">
        <f>VLOOKUP(B66,认定名单!B:C,17,0)</f>
        <v>#N/A</v>
      </c>
      <c r="AI66" s="13" t="e">
        <f t="shared" si="29"/>
        <v>#N/A</v>
      </c>
      <c r="AJ66" s="41" t="e">
        <f>VLOOKUP(B66,认定名单!B:C,29,0)</f>
        <v>#N/A</v>
      </c>
      <c r="AK66" s="44" t="e">
        <f t="shared" si="30"/>
        <v>#N/A</v>
      </c>
      <c r="AL66" s="13" t="e">
        <f t="shared" si="31"/>
        <v>#N/A</v>
      </c>
      <c r="AM66" s="45"/>
      <c r="AN66" s="46">
        <v>54</v>
      </c>
      <c r="AO66" s="54" t="e">
        <f t="shared" si="32"/>
        <v>#N/A</v>
      </c>
      <c r="BB66" s="63" t="s">
        <v>397</v>
      </c>
      <c r="BC66" s="7" t="s">
        <v>69</v>
      </c>
      <c r="BD66" s="8" t="e">
        <f>VLOOKUP(B66,认定名单!B:C,41,0)</f>
        <v>#N/A</v>
      </c>
      <c r="BE66" s="7" t="e">
        <f>VLOOKUP(BB66,认定名单!B:C,42,0)</f>
        <v>#N/A</v>
      </c>
      <c r="BF66" s="7" t="e">
        <f>VLOOKUP(BB66,认定名单!B:C,43,0)</f>
        <v>#N/A</v>
      </c>
      <c r="BG66" s="7" t="e">
        <f t="shared" si="16"/>
        <v>#N/A</v>
      </c>
      <c r="BH66" s="7" t="e">
        <f t="shared" si="17"/>
        <v>#N/A</v>
      </c>
    </row>
    <row r="67" spans="1:60" ht="30" customHeight="1" x14ac:dyDescent="0.2">
      <c r="A67" s="10">
        <v>64</v>
      </c>
      <c r="B67" s="12" t="s">
        <v>398</v>
      </c>
      <c r="C67" s="13" t="s">
        <v>399</v>
      </c>
      <c r="D67" s="13" t="s">
        <v>324</v>
      </c>
      <c r="E67" s="11" t="s">
        <v>81</v>
      </c>
      <c r="F67" s="14">
        <f t="shared" si="19"/>
        <v>5</v>
      </c>
      <c r="G67" s="11" t="s">
        <v>71</v>
      </c>
      <c r="H67" s="11">
        <f t="shared" si="20"/>
        <v>15</v>
      </c>
      <c r="I67" s="12" t="s">
        <v>220</v>
      </c>
      <c r="J67" s="30" t="e">
        <f>VLOOKUP(B67,认定名单!B:C,22,0)</f>
        <v>#N/A</v>
      </c>
      <c r="K67" s="13" t="e">
        <f t="shared" si="21"/>
        <v>#N/A</v>
      </c>
      <c r="L67" s="13" t="s">
        <v>56</v>
      </c>
      <c r="M67" s="35" t="s">
        <v>400</v>
      </c>
      <c r="N67" s="31">
        <f t="shared" si="22"/>
        <v>5</v>
      </c>
      <c r="O67" s="13" t="s">
        <v>59</v>
      </c>
      <c r="P67" s="35"/>
      <c r="Q67" s="31">
        <v>0</v>
      </c>
      <c r="R67" s="37">
        <v>6</v>
      </c>
      <c r="S67" s="31" t="e">
        <f>VLOOKUP(B67,认定名单!B:C,41,0)</f>
        <v>#N/A</v>
      </c>
      <c r="T67" s="31">
        <v>0</v>
      </c>
      <c r="U67" s="31">
        <v>0</v>
      </c>
      <c r="V67" s="31">
        <f t="shared" si="23"/>
        <v>2</v>
      </c>
      <c r="W67" s="13" t="s">
        <v>59</v>
      </c>
      <c r="X67" s="13"/>
      <c r="Y67" s="14">
        <f t="shared" si="24"/>
        <v>0</v>
      </c>
      <c r="Z67" s="41" t="e">
        <f>VLOOKUP(B67,认定名单!B:C,35,0)</f>
        <v>#N/A</v>
      </c>
      <c r="AA67" s="31" t="e">
        <f t="shared" si="25"/>
        <v>#N/A</v>
      </c>
      <c r="AB67" s="31" t="s">
        <v>56</v>
      </c>
      <c r="AC67" s="31">
        <f t="shared" si="26"/>
        <v>5</v>
      </c>
      <c r="AD67" s="13" t="s">
        <v>59</v>
      </c>
      <c r="AE67" s="31">
        <f t="shared" si="27"/>
        <v>0</v>
      </c>
      <c r="AF67" s="31" t="s">
        <v>61</v>
      </c>
      <c r="AG67" s="31">
        <f t="shared" si="28"/>
        <v>5</v>
      </c>
      <c r="AH67" s="43" t="e">
        <f>VLOOKUP(B67,认定名单!B:C,17,0)</f>
        <v>#N/A</v>
      </c>
      <c r="AI67" s="13" t="e">
        <f t="shared" si="29"/>
        <v>#N/A</v>
      </c>
      <c r="AJ67" s="41" t="e">
        <f>VLOOKUP(B67,认定名单!B:C,29,0)</f>
        <v>#N/A</v>
      </c>
      <c r="AK67" s="44" t="e">
        <f t="shared" si="30"/>
        <v>#N/A</v>
      </c>
      <c r="AL67" s="13" t="e">
        <f t="shared" si="31"/>
        <v>#N/A</v>
      </c>
      <c r="AM67" s="45"/>
      <c r="AN67" s="46">
        <v>49</v>
      </c>
      <c r="AO67" s="54" t="e">
        <f t="shared" si="32"/>
        <v>#N/A</v>
      </c>
      <c r="BB67" s="7" t="s">
        <v>401</v>
      </c>
      <c r="BC67" s="7" t="s">
        <v>69</v>
      </c>
      <c r="BD67" s="8" t="e">
        <f>VLOOKUP(B67,认定名单!B:C,41,0)</f>
        <v>#N/A</v>
      </c>
      <c r="BE67" s="7" t="e">
        <f>VLOOKUP(BB67,认定名单!B:C,42,0)</f>
        <v>#N/A</v>
      </c>
      <c r="BF67" s="7" t="e">
        <f>VLOOKUP(BB67,认定名单!B:C,43,0)</f>
        <v>#N/A</v>
      </c>
      <c r="BG67" s="7" t="e">
        <f t="shared" si="16"/>
        <v>#N/A</v>
      </c>
      <c r="BH67" s="7" t="e">
        <f t="shared" si="17"/>
        <v>#N/A</v>
      </c>
    </row>
    <row r="68" spans="1:60" ht="30" customHeight="1" x14ac:dyDescent="0.2">
      <c r="A68" s="10">
        <v>65</v>
      </c>
      <c r="B68" s="12" t="s">
        <v>121</v>
      </c>
      <c r="C68" s="13" t="s">
        <v>402</v>
      </c>
      <c r="D68" s="13" t="s">
        <v>324</v>
      </c>
      <c r="E68" s="11" t="s">
        <v>200</v>
      </c>
      <c r="F68" s="14">
        <f t="shared" ref="F68:F99" si="34">VLOOKUP(E68,AR:AS,2,0)</f>
        <v>5</v>
      </c>
      <c r="G68" s="11" t="s">
        <v>82</v>
      </c>
      <c r="H68" s="11">
        <f t="shared" ref="H68:H99" si="35">VLOOKUP(G68,AT:AU,2,0)</f>
        <v>10</v>
      </c>
      <c r="I68" s="12" t="s">
        <v>403</v>
      </c>
      <c r="J68" s="30" t="e">
        <f>VLOOKUP(B68,认定名单!B:C,22,0)</f>
        <v>#N/A</v>
      </c>
      <c r="K68" s="13" t="e">
        <f t="shared" ref="K68:K99" si="36">IF(J68&gt;=70%,"5",IF(AND(J68&gt;=60%,J68&lt;70%),"3",IF(AND(J68&gt;=50%,J68&lt;60%),"1",IF(J68&lt;50%,"0"))))</f>
        <v>#N/A</v>
      </c>
      <c r="L68" s="13" t="s">
        <v>56</v>
      </c>
      <c r="M68" s="35" t="s">
        <v>404</v>
      </c>
      <c r="N68" s="31">
        <f t="shared" ref="N68:N99" si="37">IF(L68="有",5,0)</f>
        <v>5</v>
      </c>
      <c r="O68" s="13" t="s">
        <v>59</v>
      </c>
      <c r="P68" s="35"/>
      <c r="Q68" s="31">
        <v>0</v>
      </c>
      <c r="R68" s="37">
        <v>20</v>
      </c>
      <c r="S68" s="31" t="e">
        <f>VLOOKUP(B68,认定名单!B:C,41,0)</f>
        <v>#N/A</v>
      </c>
      <c r="T68" s="31">
        <v>0</v>
      </c>
      <c r="U68" s="31">
        <v>0</v>
      </c>
      <c r="V68" s="31">
        <f t="shared" ref="V68:V99" si="38">IF(R68&gt;=1,"2",IF(R68&lt;1,"0"))+U68</f>
        <v>2</v>
      </c>
      <c r="W68" s="13" t="s">
        <v>94</v>
      </c>
      <c r="X68" s="43" t="s">
        <v>405</v>
      </c>
      <c r="Y68" s="14">
        <f t="shared" ref="Y68:Y99" si="39">VLOOKUP(W68,$AV$4:$AW$8,2,0)</f>
        <v>5</v>
      </c>
      <c r="Z68" s="41" t="e">
        <f>VLOOKUP(B68,认定名单!B:C,35,0)</f>
        <v>#N/A</v>
      </c>
      <c r="AA68" s="31" t="e">
        <f t="shared" ref="AA68:AA99" si="40">IF(Z68&gt;=3%,5,0)</f>
        <v>#N/A</v>
      </c>
      <c r="AB68" s="31" t="s">
        <v>56</v>
      </c>
      <c r="AC68" s="31">
        <f t="shared" ref="AC68:AC99" si="41">IF(AB68="有",5,0)</f>
        <v>5</v>
      </c>
      <c r="AD68" s="13" t="s">
        <v>60</v>
      </c>
      <c r="AE68" s="31">
        <f t="shared" ref="AE68:AE99" si="42">VLOOKUP(AD68,AX:AY,2,0)</f>
        <v>5</v>
      </c>
      <c r="AF68" s="31" t="s">
        <v>61</v>
      </c>
      <c r="AG68" s="31">
        <f t="shared" ref="AG68:AG99" si="43">IF(AF68="是",5,0)</f>
        <v>5</v>
      </c>
      <c r="AH68" s="43" t="e">
        <f>VLOOKUP(B68,认定名单!B:C,17,0)</f>
        <v>#N/A</v>
      </c>
      <c r="AI68" s="13" t="e">
        <f t="shared" ref="AI68:AI99" si="44">IF(AH68&gt;=10%,"5",IF(AND(AH68&gt;=5%,AH68&lt;10%),"4",IF(AND(AH68&gt;=0%,AH68&lt;5%),"3","1")))</f>
        <v>#N/A</v>
      </c>
      <c r="AJ68" s="41" t="e">
        <f>VLOOKUP(B68,认定名单!B:C,29,0)</f>
        <v>#N/A</v>
      </c>
      <c r="AK68" s="44" t="e">
        <f t="shared" ref="AK68:AK99" si="45">IF(AJ68&gt;=10%,"5",IF(AND(AJ68&gt;=0%,AJ68&lt;10%),"3",IF(AND(AJ68&gt;=(-5%),AJ68&lt;0%),"2","1")))</f>
        <v>#N/A</v>
      </c>
      <c r="AL68" s="13" t="e">
        <f t="shared" ref="AL68:AL99" si="46">AK68+AI68+AG68+AE68+AC68+AA68+Y68+V68+Q68+N68+K68+H68+F68</f>
        <v>#N/A</v>
      </c>
      <c r="AM68" s="45"/>
      <c r="AN68" s="46">
        <v>57</v>
      </c>
      <c r="AO68" s="54" t="e">
        <f t="shared" ref="AO68:AO99" si="47">AL68-AN68</f>
        <v>#N/A</v>
      </c>
      <c r="BB68" s="7" t="s">
        <v>406</v>
      </c>
      <c r="BC68" s="7" t="s">
        <v>69</v>
      </c>
      <c r="BD68" s="8" t="e">
        <f>VLOOKUP(B68,认定名单!B:C,41,0)</f>
        <v>#N/A</v>
      </c>
      <c r="BE68" s="7" t="e">
        <f>VLOOKUP(BB68,认定名单!B:C,42,0)</f>
        <v>#N/A</v>
      </c>
      <c r="BF68" s="7" t="e">
        <f>VLOOKUP(BB68,认定名单!B:C,43,0)</f>
        <v>#N/A</v>
      </c>
      <c r="BG68" s="7" t="e">
        <f t="shared" si="16"/>
        <v>#N/A</v>
      </c>
      <c r="BH68" s="7" t="e">
        <f t="shared" si="17"/>
        <v>#N/A</v>
      </c>
    </row>
    <row r="69" spans="1:60" ht="30" customHeight="1" x14ac:dyDescent="0.2">
      <c r="A69" s="10">
        <v>66</v>
      </c>
      <c r="B69" s="12" t="s">
        <v>407</v>
      </c>
      <c r="C69" s="13" t="s">
        <v>408</v>
      </c>
      <c r="D69" s="13" t="s">
        <v>345</v>
      </c>
      <c r="E69" s="11" t="s">
        <v>53</v>
      </c>
      <c r="F69" s="14">
        <f t="shared" si="34"/>
        <v>10</v>
      </c>
      <c r="G69" s="11" t="s">
        <v>54</v>
      </c>
      <c r="H69" s="11">
        <f t="shared" si="35"/>
        <v>30</v>
      </c>
      <c r="I69" s="12" t="s">
        <v>409</v>
      </c>
      <c r="J69" s="30" t="e">
        <f>VLOOKUP(B69,认定名单!B:C,22,0)</f>
        <v>#N/A</v>
      </c>
      <c r="K69" s="13" t="e">
        <f t="shared" si="36"/>
        <v>#N/A</v>
      </c>
      <c r="L69" s="13" t="s">
        <v>56</v>
      </c>
      <c r="M69" s="35" t="s">
        <v>410</v>
      </c>
      <c r="N69" s="31">
        <f t="shared" si="37"/>
        <v>5</v>
      </c>
      <c r="O69" s="13" t="s">
        <v>59</v>
      </c>
      <c r="P69" s="35"/>
      <c r="Q69" s="31">
        <v>0</v>
      </c>
      <c r="R69" s="37">
        <v>64</v>
      </c>
      <c r="S69" s="31" t="e">
        <f>VLOOKUP(B69,认定名单!B:C,41,0)</f>
        <v>#N/A</v>
      </c>
      <c r="T69" s="31" t="e">
        <f>S69-1</f>
        <v>#N/A</v>
      </c>
      <c r="U69" s="31">
        <v>3</v>
      </c>
      <c r="V69" s="31">
        <f t="shared" si="38"/>
        <v>5</v>
      </c>
      <c r="W69" s="13" t="s">
        <v>94</v>
      </c>
      <c r="X69" s="43" t="s">
        <v>411</v>
      </c>
      <c r="Y69" s="14">
        <f t="shared" si="39"/>
        <v>5</v>
      </c>
      <c r="Z69" s="41" t="e">
        <f>VLOOKUP(B69,认定名单!B:C,35,0)</f>
        <v>#N/A</v>
      </c>
      <c r="AA69" s="31" t="e">
        <f t="shared" si="40"/>
        <v>#N/A</v>
      </c>
      <c r="AB69" s="13" t="s">
        <v>56</v>
      </c>
      <c r="AC69" s="31">
        <f t="shared" si="41"/>
        <v>5</v>
      </c>
      <c r="AD69" s="13" t="s">
        <v>60</v>
      </c>
      <c r="AE69" s="31">
        <f t="shared" si="42"/>
        <v>5</v>
      </c>
      <c r="AF69" s="31" t="s">
        <v>61</v>
      </c>
      <c r="AG69" s="31">
        <f t="shared" si="43"/>
        <v>5</v>
      </c>
      <c r="AH69" s="43" t="e">
        <f>VLOOKUP(B69,认定名单!B:C,17,0)</f>
        <v>#N/A</v>
      </c>
      <c r="AI69" s="13" t="e">
        <f t="shared" si="44"/>
        <v>#N/A</v>
      </c>
      <c r="AJ69" s="41" t="e">
        <f>VLOOKUP(B69,认定名单!B:C,29,0)</f>
        <v>#N/A</v>
      </c>
      <c r="AK69" s="44" t="e">
        <f t="shared" si="45"/>
        <v>#N/A</v>
      </c>
      <c r="AL69" s="13" t="e">
        <f t="shared" si="46"/>
        <v>#N/A</v>
      </c>
      <c r="AM69" s="45"/>
      <c r="AN69" s="46">
        <v>83</v>
      </c>
      <c r="AO69" s="54" t="e">
        <f t="shared" si="47"/>
        <v>#N/A</v>
      </c>
      <c r="BB69" s="63" t="s">
        <v>70</v>
      </c>
      <c r="BC69" s="7" t="s">
        <v>69</v>
      </c>
      <c r="BD69" s="8" t="e">
        <f>VLOOKUP(B69,认定名单!B:C,41,0)</f>
        <v>#N/A</v>
      </c>
      <c r="BE69" s="7" t="e">
        <f>VLOOKUP(BB69,认定名单!B:C,42,0)</f>
        <v>#N/A</v>
      </c>
      <c r="BF69" s="7" t="e">
        <f>VLOOKUP(BB69,认定名单!B:C,43,0)</f>
        <v>#N/A</v>
      </c>
      <c r="BG69" s="7" t="e">
        <f t="shared" ref="BG69:BG132" si="48">SUM(BD69:BF69)</f>
        <v>#N/A</v>
      </c>
      <c r="BH69" s="7" t="e">
        <f t="shared" ref="BH69:BH132" si="49">BG69-BE69</f>
        <v>#N/A</v>
      </c>
    </row>
    <row r="70" spans="1:60" s="6" customFormat="1" ht="30" customHeight="1" x14ac:dyDescent="0.2">
      <c r="A70" s="15">
        <v>67</v>
      </c>
      <c r="B70" s="16" t="s">
        <v>412</v>
      </c>
      <c r="C70" s="17" t="s">
        <v>413</v>
      </c>
      <c r="D70" s="17" t="s">
        <v>324</v>
      </c>
      <c r="E70" s="18" t="s">
        <v>59</v>
      </c>
      <c r="F70" s="19">
        <f t="shared" si="34"/>
        <v>0</v>
      </c>
      <c r="G70" s="18" t="s">
        <v>82</v>
      </c>
      <c r="H70" s="18">
        <f t="shared" si="35"/>
        <v>10</v>
      </c>
      <c r="I70" s="16" t="s">
        <v>414</v>
      </c>
      <c r="J70" s="33" t="e">
        <f>VLOOKUP(B70,认定名单!B:C,22,0)</f>
        <v>#N/A</v>
      </c>
      <c r="K70" s="17" t="e">
        <f t="shared" si="36"/>
        <v>#N/A</v>
      </c>
      <c r="L70" s="17" t="s">
        <v>56</v>
      </c>
      <c r="M70" s="66" t="s">
        <v>415</v>
      </c>
      <c r="N70" s="34">
        <f t="shared" si="37"/>
        <v>5</v>
      </c>
      <c r="O70" s="17" t="s">
        <v>59</v>
      </c>
      <c r="P70" s="66"/>
      <c r="Q70" s="34">
        <v>0</v>
      </c>
      <c r="R70" s="38">
        <v>6</v>
      </c>
      <c r="S70" s="34" t="e">
        <f>VLOOKUP(B70,认定名单!B:C,41,0)</f>
        <v>#N/A</v>
      </c>
      <c r="T70" s="34" t="e">
        <f>S70-1</f>
        <v>#N/A</v>
      </c>
      <c r="U70" s="34">
        <v>2</v>
      </c>
      <c r="V70" s="34">
        <f t="shared" si="38"/>
        <v>4</v>
      </c>
      <c r="W70" s="17" t="s">
        <v>94</v>
      </c>
      <c r="X70" s="47" t="s">
        <v>416</v>
      </c>
      <c r="Y70" s="19">
        <f t="shared" si="39"/>
        <v>5</v>
      </c>
      <c r="Z70" s="42" t="e">
        <f>VLOOKUP(B70,认定名单!B:C,35,0)</f>
        <v>#N/A</v>
      </c>
      <c r="AA70" s="34" t="e">
        <f t="shared" si="40"/>
        <v>#N/A</v>
      </c>
      <c r="AB70" s="34" t="s">
        <v>56</v>
      </c>
      <c r="AC70" s="34">
        <f t="shared" si="41"/>
        <v>5</v>
      </c>
      <c r="AD70" s="17" t="s">
        <v>59</v>
      </c>
      <c r="AE70" s="34">
        <f t="shared" si="42"/>
        <v>0</v>
      </c>
      <c r="AF70" s="34" t="s">
        <v>61</v>
      </c>
      <c r="AG70" s="34">
        <f t="shared" si="43"/>
        <v>5</v>
      </c>
      <c r="AH70" s="47" t="e">
        <f>VLOOKUP(B70,认定名单!B:C,17,0)</f>
        <v>#N/A</v>
      </c>
      <c r="AI70" s="17" t="e">
        <f t="shared" si="44"/>
        <v>#N/A</v>
      </c>
      <c r="AJ70" s="42" t="e">
        <f>VLOOKUP(B70,认定名单!B:C,29,0)</f>
        <v>#N/A</v>
      </c>
      <c r="AK70" s="48" t="e">
        <f t="shared" si="45"/>
        <v>#N/A</v>
      </c>
      <c r="AL70" s="17" t="e">
        <f t="shared" si="46"/>
        <v>#N/A</v>
      </c>
      <c r="AM70" s="49"/>
      <c r="AN70" s="50">
        <v>36</v>
      </c>
      <c r="AO70" s="56" t="e">
        <f t="shared" si="47"/>
        <v>#N/A</v>
      </c>
      <c r="BA70" s="7"/>
      <c r="BB70" s="6" t="s">
        <v>417</v>
      </c>
      <c r="BC70" s="6" t="s">
        <v>69</v>
      </c>
      <c r="BD70" s="62" t="e">
        <f>VLOOKUP(B70,认定名单!B:C,41,0)</f>
        <v>#N/A</v>
      </c>
      <c r="BE70" s="6" t="e">
        <f>VLOOKUP(BB70,认定名单!B:C,42,0)</f>
        <v>#N/A</v>
      </c>
      <c r="BF70" s="6" t="e">
        <f>VLOOKUP(BB70,认定名单!B:C,43,0)</f>
        <v>#N/A</v>
      </c>
      <c r="BG70" s="6" t="e">
        <f t="shared" si="48"/>
        <v>#N/A</v>
      </c>
      <c r="BH70" s="6" t="e">
        <f t="shared" si="49"/>
        <v>#N/A</v>
      </c>
    </row>
    <row r="71" spans="1:60" ht="30" customHeight="1" x14ac:dyDescent="0.2">
      <c r="A71" s="10">
        <v>68</v>
      </c>
      <c r="B71" s="12" t="s">
        <v>418</v>
      </c>
      <c r="C71" s="13" t="s">
        <v>419</v>
      </c>
      <c r="D71" s="13" t="s">
        <v>324</v>
      </c>
      <c r="E71" s="11" t="s">
        <v>53</v>
      </c>
      <c r="F71" s="14">
        <f t="shared" si="34"/>
        <v>10</v>
      </c>
      <c r="G71" s="11" t="s">
        <v>71</v>
      </c>
      <c r="H71" s="11">
        <f t="shared" si="35"/>
        <v>15</v>
      </c>
      <c r="I71" s="12" t="s">
        <v>420</v>
      </c>
      <c r="J71" s="30" t="e">
        <f>VLOOKUP(B71,认定名单!B:C,22,0)</f>
        <v>#N/A</v>
      </c>
      <c r="K71" s="13" t="e">
        <f t="shared" si="36"/>
        <v>#N/A</v>
      </c>
      <c r="L71" s="13" t="s">
        <v>56</v>
      </c>
      <c r="M71" s="35" t="s">
        <v>421</v>
      </c>
      <c r="N71" s="31">
        <f t="shared" si="37"/>
        <v>5</v>
      </c>
      <c r="O71" s="13" t="s">
        <v>59</v>
      </c>
      <c r="P71" s="35"/>
      <c r="Q71" s="31">
        <v>0</v>
      </c>
      <c r="R71" s="37">
        <v>24</v>
      </c>
      <c r="S71" s="31" t="e">
        <f>VLOOKUP(B71,认定名单!B:C,41,0)</f>
        <v>#N/A</v>
      </c>
      <c r="T71" s="31" t="e">
        <f>S71-1</f>
        <v>#N/A</v>
      </c>
      <c r="U71" s="31">
        <v>2</v>
      </c>
      <c r="V71" s="31">
        <f t="shared" si="38"/>
        <v>4</v>
      </c>
      <c r="W71" s="13" t="s">
        <v>94</v>
      </c>
      <c r="X71" s="43" t="s">
        <v>422</v>
      </c>
      <c r="Y71" s="14">
        <f t="shared" si="39"/>
        <v>5</v>
      </c>
      <c r="Z71" s="41" t="e">
        <f>VLOOKUP(B71,认定名单!B:C,35,0)</f>
        <v>#N/A</v>
      </c>
      <c r="AA71" s="31" t="e">
        <f t="shared" si="40"/>
        <v>#N/A</v>
      </c>
      <c r="AB71" s="31" t="s">
        <v>56</v>
      </c>
      <c r="AC71" s="31">
        <f t="shared" si="41"/>
        <v>5</v>
      </c>
      <c r="AD71" s="13" t="s">
        <v>60</v>
      </c>
      <c r="AE71" s="31">
        <f t="shared" si="42"/>
        <v>5</v>
      </c>
      <c r="AF71" s="31" t="s">
        <v>61</v>
      </c>
      <c r="AG71" s="31">
        <f t="shared" si="43"/>
        <v>5</v>
      </c>
      <c r="AH71" s="43" t="e">
        <f>VLOOKUP(B71,认定名单!B:C,17,0)</f>
        <v>#N/A</v>
      </c>
      <c r="AI71" s="13" t="e">
        <f t="shared" si="44"/>
        <v>#N/A</v>
      </c>
      <c r="AJ71" s="41" t="e">
        <f>VLOOKUP(B71,认定名单!B:C,29,0)</f>
        <v>#N/A</v>
      </c>
      <c r="AK71" s="44" t="e">
        <f t="shared" si="45"/>
        <v>#N/A</v>
      </c>
      <c r="AL71" s="13" t="e">
        <f t="shared" si="46"/>
        <v>#N/A</v>
      </c>
      <c r="AM71" s="45"/>
      <c r="AN71" s="46">
        <v>68</v>
      </c>
      <c r="AO71" s="54" t="e">
        <f t="shared" si="47"/>
        <v>#N/A</v>
      </c>
      <c r="BB71" s="7" t="s">
        <v>423</v>
      </c>
      <c r="BC71" s="7" t="s">
        <v>69</v>
      </c>
      <c r="BD71" s="8" t="e">
        <f>VLOOKUP(B71,认定名单!B:C,41,0)</f>
        <v>#N/A</v>
      </c>
      <c r="BE71" s="7" t="e">
        <f>VLOOKUP(BB71,认定名单!B:C,42,0)</f>
        <v>#N/A</v>
      </c>
      <c r="BF71" s="7" t="e">
        <f>VLOOKUP(BB71,认定名单!B:C,43,0)</f>
        <v>#N/A</v>
      </c>
      <c r="BG71" s="7" t="e">
        <f t="shared" si="48"/>
        <v>#N/A</v>
      </c>
      <c r="BH71" s="7" t="e">
        <f t="shared" si="49"/>
        <v>#N/A</v>
      </c>
    </row>
    <row r="72" spans="1:60" ht="30" customHeight="1" x14ac:dyDescent="0.2">
      <c r="A72" s="10">
        <v>69</v>
      </c>
      <c r="B72" s="12" t="s">
        <v>424</v>
      </c>
      <c r="C72" s="13" t="s">
        <v>425</v>
      </c>
      <c r="D72" s="13" t="s">
        <v>345</v>
      </c>
      <c r="E72" s="11" t="s">
        <v>96</v>
      </c>
      <c r="F72" s="14">
        <f t="shared" si="34"/>
        <v>15</v>
      </c>
      <c r="G72" s="11" t="s">
        <v>54</v>
      </c>
      <c r="H72" s="11">
        <f t="shared" si="35"/>
        <v>30</v>
      </c>
      <c r="I72" s="12" t="s">
        <v>426</v>
      </c>
      <c r="J72" s="30" t="e">
        <f>VLOOKUP(B72,认定名单!B:C,22,0)</f>
        <v>#N/A</v>
      </c>
      <c r="K72" s="13" t="e">
        <f t="shared" si="36"/>
        <v>#N/A</v>
      </c>
      <c r="L72" s="13" t="s">
        <v>59</v>
      </c>
      <c r="M72" s="35"/>
      <c r="N72" s="31">
        <f t="shared" si="37"/>
        <v>0</v>
      </c>
      <c r="O72" s="13" t="s">
        <v>59</v>
      </c>
      <c r="P72" s="35"/>
      <c r="Q72" s="31">
        <v>0</v>
      </c>
      <c r="R72" s="37">
        <v>9</v>
      </c>
      <c r="S72" s="31" t="e">
        <f>VLOOKUP(B72,认定名单!B:C,41,0)</f>
        <v>#N/A</v>
      </c>
      <c r="T72" s="31" t="e">
        <f>S72-1</f>
        <v>#N/A</v>
      </c>
      <c r="U72" s="31">
        <v>3</v>
      </c>
      <c r="V72" s="31">
        <f t="shared" si="38"/>
        <v>5</v>
      </c>
      <c r="W72" s="13" t="s">
        <v>59</v>
      </c>
      <c r="X72" s="13"/>
      <c r="Y72" s="14">
        <f t="shared" si="39"/>
        <v>0</v>
      </c>
      <c r="Z72" s="41" t="e">
        <f>VLOOKUP(B72,认定名单!B:C,35,0)</f>
        <v>#N/A</v>
      </c>
      <c r="AA72" s="31" t="e">
        <f t="shared" si="40"/>
        <v>#N/A</v>
      </c>
      <c r="AB72" s="13" t="s">
        <v>56</v>
      </c>
      <c r="AC72" s="31">
        <f t="shared" si="41"/>
        <v>5</v>
      </c>
      <c r="AD72" s="13" t="s">
        <v>59</v>
      </c>
      <c r="AE72" s="31">
        <f t="shared" si="42"/>
        <v>0</v>
      </c>
      <c r="AF72" s="31" t="s">
        <v>125</v>
      </c>
      <c r="AG72" s="31">
        <f t="shared" si="43"/>
        <v>0</v>
      </c>
      <c r="AH72" s="43" t="e">
        <f>VLOOKUP(B72,认定名单!B:C,17,0)</f>
        <v>#N/A</v>
      </c>
      <c r="AI72" s="13" t="e">
        <f t="shared" si="44"/>
        <v>#N/A</v>
      </c>
      <c r="AJ72" s="41" t="e">
        <f>VLOOKUP(B72,认定名单!B:C,29,0)</f>
        <v>#N/A</v>
      </c>
      <c r="AK72" s="44" t="e">
        <f t="shared" si="45"/>
        <v>#N/A</v>
      </c>
      <c r="AL72" s="13" t="e">
        <f t="shared" si="46"/>
        <v>#N/A</v>
      </c>
      <c r="AM72" s="45"/>
      <c r="AN72" s="46">
        <v>70</v>
      </c>
      <c r="AO72" s="54" t="e">
        <f t="shared" si="47"/>
        <v>#N/A</v>
      </c>
      <c r="BB72" s="63" t="s">
        <v>412</v>
      </c>
      <c r="BC72" s="7" t="s">
        <v>69</v>
      </c>
      <c r="BD72" s="8" t="e">
        <f>VLOOKUP(B72,认定名单!B:C,41,0)</f>
        <v>#N/A</v>
      </c>
      <c r="BE72" s="7" t="e">
        <f>VLOOKUP(BB72,认定名单!B:C,42,0)</f>
        <v>#N/A</v>
      </c>
      <c r="BF72" s="7" t="e">
        <f>VLOOKUP(BB72,认定名单!B:C,43,0)</f>
        <v>#N/A</v>
      </c>
      <c r="BG72" s="7" t="e">
        <f t="shared" si="48"/>
        <v>#N/A</v>
      </c>
      <c r="BH72" s="7" t="e">
        <f t="shared" si="49"/>
        <v>#N/A</v>
      </c>
    </row>
    <row r="73" spans="1:60" s="6" customFormat="1" ht="30" customHeight="1" x14ac:dyDescent="0.2">
      <c r="A73" s="15">
        <v>70</v>
      </c>
      <c r="B73" s="16" t="s">
        <v>251</v>
      </c>
      <c r="C73" s="17" t="s">
        <v>427</v>
      </c>
      <c r="D73" s="17" t="s">
        <v>324</v>
      </c>
      <c r="E73" s="18" t="s">
        <v>59</v>
      </c>
      <c r="F73" s="19">
        <f t="shared" si="34"/>
        <v>0</v>
      </c>
      <c r="G73" s="18" t="s">
        <v>82</v>
      </c>
      <c r="H73" s="18">
        <f t="shared" si="35"/>
        <v>10</v>
      </c>
      <c r="I73" s="16" t="s">
        <v>428</v>
      </c>
      <c r="J73" s="33" t="e">
        <f>VLOOKUP(B73,认定名单!B:C,22,0)</f>
        <v>#N/A</v>
      </c>
      <c r="K73" s="17" t="e">
        <f t="shared" si="36"/>
        <v>#N/A</v>
      </c>
      <c r="L73" s="17" t="s">
        <v>59</v>
      </c>
      <c r="M73" s="66"/>
      <c r="N73" s="34">
        <f t="shared" si="37"/>
        <v>0</v>
      </c>
      <c r="O73" s="17" t="s">
        <v>59</v>
      </c>
      <c r="P73" s="66"/>
      <c r="Q73" s="34">
        <v>0</v>
      </c>
      <c r="R73" s="38">
        <v>30</v>
      </c>
      <c r="S73" s="34" t="e">
        <f>VLOOKUP(B73,认定名单!B:C,41,0)</f>
        <v>#N/A</v>
      </c>
      <c r="T73" s="34">
        <v>0</v>
      </c>
      <c r="U73" s="34">
        <v>0</v>
      </c>
      <c r="V73" s="34">
        <f t="shared" si="38"/>
        <v>2</v>
      </c>
      <c r="W73" s="17" t="s">
        <v>94</v>
      </c>
      <c r="X73" s="47" t="s">
        <v>429</v>
      </c>
      <c r="Y73" s="19">
        <f t="shared" si="39"/>
        <v>5</v>
      </c>
      <c r="Z73" s="42" t="e">
        <f>VLOOKUP(B73,认定名单!B:C,35,0)</f>
        <v>#N/A</v>
      </c>
      <c r="AA73" s="34" t="e">
        <f t="shared" si="40"/>
        <v>#N/A</v>
      </c>
      <c r="AB73" s="34" t="s">
        <v>56</v>
      </c>
      <c r="AC73" s="34">
        <f t="shared" si="41"/>
        <v>5</v>
      </c>
      <c r="AD73" s="17" t="s">
        <v>59</v>
      </c>
      <c r="AE73" s="34">
        <f t="shared" si="42"/>
        <v>0</v>
      </c>
      <c r="AF73" s="34" t="s">
        <v>61</v>
      </c>
      <c r="AG73" s="34">
        <f t="shared" si="43"/>
        <v>5</v>
      </c>
      <c r="AH73" s="47" t="e">
        <f>VLOOKUP(B73,认定名单!B:C,17,0)</f>
        <v>#N/A</v>
      </c>
      <c r="AI73" s="17" t="e">
        <f t="shared" si="44"/>
        <v>#N/A</v>
      </c>
      <c r="AJ73" s="42" t="e">
        <f>VLOOKUP(B73,认定名单!B:C,29,0)</f>
        <v>#N/A</v>
      </c>
      <c r="AK73" s="48" t="e">
        <f t="shared" si="45"/>
        <v>#N/A</v>
      </c>
      <c r="AL73" s="17" t="e">
        <f t="shared" si="46"/>
        <v>#N/A</v>
      </c>
      <c r="AM73" s="49"/>
      <c r="AN73" s="50">
        <v>34</v>
      </c>
      <c r="AO73" s="56" t="e">
        <f t="shared" si="47"/>
        <v>#N/A</v>
      </c>
      <c r="BA73" s="7"/>
      <c r="BB73" s="6" t="s">
        <v>430</v>
      </c>
      <c r="BC73" s="6" t="s">
        <v>69</v>
      </c>
      <c r="BD73" s="62" t="e">
        <f>VLOOKUP(B73,认定名单!B:C,41,0)</f>
        <v>#N/A</v>
      </c>
      <c r="BE73" s="6" t="e">
        <f>VLOOKUP(BB73,认定名单!B:C,42,0)</f>
        <v>#N/A</v>
      </c>
      <c r="BF73" s="6" t="e">
        <f>VLOOKUP(BB73,认定名单!B:C,43,0)</f>
        <v>#N/A</v>
      </c>
      <c r="BG73" s="6" t="e">
        <f t="shared" si="48"/>
        <v>#N/A</v>
      </c>
      <c r="BH73" s="6" t="e">
        <f t="shared" si="49"/>
        <v>#N/A</v>
      </c>
    </row>
    <row r="74" spans="1:60" s="6" customFormat="1" ht="30" customHeight="1" x14ac:dyDescent="0.2">
      <c r="A74" s="15">
        <v>71</v>
      </c>
      <c r="B74" s="16" t="s">
        <v>431</v>
      </c>
      <c r="C74" s="17" t="s">
        <v>432</v>
      </c>
      <c r="D74" s="17" t="s">
        <v>345</v>
      </c>
      <c r="E74" s="18" t="s">
        <v>59</v>
      </c>
      <c r="F74" s="19">
        <f t="shared" si="34"/>
        <v>0</v>
      </c>
      <c r="G74" s="18" t="s">
        <v>82</v>
      </c>
      <c r="H74" s="18">
        <f t="shared" si="35"/>
        <v>10</v>
      </c>
      <c r="I74" s="16" t="s">
        <v>433</v>
      </c>
      <c r="J74" s="33" t="e">
        <f>VLOOKUP(B74,认定名单!B:C,22,0)</f>
        <v>#N/A</v>
      </c>
      <c r="K74" s="17" t="e">
        <f t="shared" si="36"/>
        <v>#N/A</v>
      </c>
      <c r="L74" s="17" t="s">
        <v>56</v>
      </c>
      <c r="M74" s="66" t="s">
        <v>434</v>
      </c>
      <c r="N74" s="34">
        <f t="shared" si="37"/>
        <v>5</v>
      </c>
      <c r="O74" s="17" t="s">
        <v>59</v>
      </c>
      <c r="P74" s="66"/>
      <c r="Q74" s="34">
        <v>0</v>
      </c>
      <c r="R74" s="38">
        <v>13</v>
      </c>
      <c r="S74" s="34" t="e">
        <f>VLOOKUP(B74,认定名单!B:C,41,0)</f>
        <v>#N/A</v>
      </c>
      <c r="T74" s="34" t="e">
        <f>S74-1</f>
        <v>#N/A</v>
      </c>
      <c r="U74" s="34">
        <v>3</v>
      </c>
      <c r="V74" s="34">
        <f t="shared" si="38"/>
        <v>5</v>
      </c>
      <c r="W74" s="17" t="s">
        <v>94</v>
      </c>
      <c r="X74" s="47" t="s">
        <v>435</v>
      </c>
      <c r="Y74" s="19">
        <f t="shared" si="39"/>
        <v>5</v>
      </c>
      <c r="Z74" s="42" t="e">
        <f>VLOOKUP(B74,认定名单!B:C,35,0)</f>
        <v>#N/A</v>
      </c>
      <c r="AA74" s="34" t="e">
        <f t="shared" si="40"/>
        <v>#N/A</v>
      </c>
      <c r="AB74" s="34" t="s">
        <v>56</v>
      </c>
      <c r="AC74" s="34">
        <f t="shared" si="41"/>
        <v>5</v>
      </c>
      <c r="AD74" s="17" t="s">
        <v>59</v>
      </c>
      <c r="AE74" s="34">
        <f t="shared" si="42"/>
        <v>0</v>
      </c>
      <c r="AF74" s="34" t="s">
        <v>61</v>
      </c>
      <c r="AG74" s="34">
        <f t="shared" si="43"/>
        <v>5</v>
      </c>
      <c r="AH74" s="47" t="e">
        <f>VLOOKUP(B74,认定名单!B:C,17,0)</f>
        <v>#N/A</v>
      </c>
      <c r="AI74" s="17" t="e">
        <f t="shared" si="44"/>
        <v>#N/A</v>
      </c>
      <c r="AJ74" s="42" t="e">
        <f>VLOOKUP(B74,认定名单!B:C,29,0)</f>
        <v>#N/A</v>
      </c>
      <c r="AK74" s="48" t="e">
        <f t="shared" si="45"/>
        <v>#N/A</v>
      </c>
      <c r="AL74" s="17" t="e">
        <f t="shared" si="46"/>
        <v>#N/A</v>
      </c>
      <c r="AM74" s="49"/>
      <c r="AN74" s="50">
        <v>44</v>
      </c>
      <c r="AO74" s="56" t="e">
        <f t="shared" si="47"/>
        <v>#N/A</v>
      </c>
      <c r="BA74" s="7"/>
      <c r="BB74" s="6" t="s">
        <v>209</v>
      </c>
      <c r="BC74" s="6" t="s">
        <v>69</v>
      </c>
      <c r="BD74" s="62" t="e">
        <f>VLOOKUP(B74,认定名单!B:C,41,0)</f>
        <v>#N/A</v>
      </c>
      <c r="BE74" s="6" t="e">
        <f>VLOOKUP(BB74,认定名单!B:C,42,0)</f>
        <v>#N/A</v>
      </c>
      <c r="BF74" s="6" t="e">
        <f>VLOOKUP(BB74,认定名单!B:C,43,0)</f>
        <v>#N/A</v>
      </c>
      <c r="BG74" s="6" t="e">
        <f t="shared" si="48"/>
        <v>#N/A</v>
      </c>
      <c r="BH74" s="6" t="e">
        <f t="shared" si="49"/>
        <v>#N/A</v>
      </c>
    </row>
    <row r="75" spans="1:60" ht="30" customHeight="1" x14ac:dyDescent="0.2">
      <c r="A75" s="10">
        <v>72</v>
      </c>
      <c r="B75" s="12" t="s">
        <v>101</v>
      </c>
      <c r="C75" s="13" t="s">
        <v>436</v>
      </c>
      <c r="D75" s="13" t="s">
        <v>324</v>
      </c>
      <c r="E75" s="11" t="s">
        <v>169</v>
      </c>
      <c r="F75" s="14">
        <f t="shared" si="34"/>
        <v>5</v>
      </c>
      <c r="G75" s="11" t="s">
        <v>82</v>
      </c>
      <c r="H75" s="11">
        <f t="shared" si="35"/>
        <v>10</v>
      </c>
      <c r="I75" s="12" t="s">
        <v>437</v>
      </c>
      <c r="J75" s="30" t="e">
        <f>VLOOKUP(B75,认定名单!B:C,22,0)</f>
        <v>#N/A</v>
      </c>
      <c r="K75" s="13" t="e">
        <f t="shared" si="36"/>
        <v>#N/A</v>
      </c>
      <c r="L75" s="13" t="s">
        <v>56</v>
      </c>
      <c r="M75" s="35" t="s">
        <v>438</v>
      </c>
      <c r="N75" s="31">
        <f t="shared" si="37"/>
        <v>5</v>
      </c>
      <c r="O75" s="13" t="s">
        <v>59</v>
      </c>
      <c r="P75" s="35"/>
      <c r="Q75" s="31">
        <v>0</v>
      </c>
      <c r="R75" s="37">
        <v>21</v>
      </c>
      <c r="S75" s="31" t="e">
        <f>VLOOKUP(B75,认定名单!B:C,41,0)</f>
        <v>#N/A</v>
      </c>
      <c r="T75" s="31" t="e">
        <f>S75-1</f>
        <v>#N/A</v>
      </c>
      <c r="U75" s="31">
        <v>1</v>
      </c>
      <c r="V75" s="31">
        <f t="shared" si="38"/>
        <v>3</v>
      </c>
      <c r="W75" s="13" t="s">
        <v>94</v>
      </c>
      <c r="X75" s="43" t="s">
        <v>439</v>
      </c>
      <c r="Y75" s="14">
        <f t="shared" si="39"/>
        <v>5</v>
      </c>
      <c r="Z75" s="41" t="e">
        <f>VLOOKUP(B75,认定名单!B:C,35,0)</f>
        <v>#N/A</v>
      </c>
      <c r="AA75" s="31" t="e">
        <f t="shared" si="40"/>
        <v>#N/A</v>
      </c>
      <c r="AB75" s="31" t="s">
        <v>56</v>
      </c>
      <c r="AC75" s="31">
        <f t="shared" si="41"/>
        <v>5</v>
      </c>
      <c r="AD75" s="13" t="s">
        <v>59</v>
      </c>
      <c r="AE75" s="31">
        <f t="shared" si="42"/>
        <v>0</v>
      </c>
      <c r="AF75" s="31" t="s">
        <v>125</v>
      </c>
      <c r="AG75" s="31">
        <f t="shared" si="43"/>
        <v>0</v>
      </c>
      <c r="AH75" s="43" t="e">
        <f>VLOOKUP(B75,认定名单!B:C,17,0)</f>
        <v>#N/A</v>
      </c>
      <c r="AI75" s="13" t="e">
        <f t="shared" si="44"/>
        <v>#N/A</v>
      </c>
      <c r="AJ75" s="41" t="e">
        <f>VLOOKUP(B75,认定名单!B:C,29,0)</f>
        <v>#N/A</v>
      </c>
      <c r="AK75" s="44" t="e">
        <f t="shared" si="45"/>
        <v>#N/A</v>
      </c>
      <c r="AL75" s="13" t="e">
        <f t="shared" si="46"/>
        <v>#N/A</v>
      </c>
      <c r="AM75" s="45"/>
      <c r="AN75" s="46">
        <v>53</v>
      </c>
      <c r="AO75" s="54" t="e">
        <f t="shared" si="47"/>
        <v>#N/A</v>
      </c>
      <c r="BB75" s="7" t="s">
        <v>440</v>
      </c>
      <c r="BC75" s="7" t="s">
        <v>69</v>
      </c>
      <c r="BD75" s="8" t="e">
        <f>VLOOKUP(B75,认定名单!B:C,41,0)</f>
        <v>#N/A</v>
      </c>
      <c r="BE75" s="7" t="e">
        <f>VLOOKUP(BB75,认定名单!B:C,42,0)</f>
        <v>#N/A</v>
      </c>
      <c r="BF75" s="7" t="e">
        <f>VLOOKUP(BB75,认定名单!B:C,43,0)</f>
        <v>#N/A</v>
      </c>
      <c r="BG75" s="7" t="e">
        <f t="shared" si="48"/>
        <v>#N/A</v>
      </c>
      <c r="BH75" s="7" t="e">
        <f t="shared" si="49"/>
        <v>#N/A</v>
      </c>
    </row>
    <row r="76" spans="1:60" ht="30" customHeight="1" x14ac:dyDescent="0.2">
      <c r="A76" s="10">
        <v>73</v>
      </c>
      <c r="B76" s="12" t="s">
        <v>441</v>
      </c>
      <c r="C76" s="13" t="s">
        <v>442</v>
      </c>
      <c r="D76" s="13" t="s">
        <v>324</v>
      </c>
      <c r="E76" s="11" t="s">
        <v>85</v>
      </c>
      <c r="F76" s="14">
        <f t="shared" si="34"/>
        <v>15</v>
      </c>
      <c r="G76" s="11" t="s">
        <v>71</v>
      </c>
      <c r="H76" s="11">
        <f t="shared" si="35"/>
        <v>15</v>
      </c>
      <c r="I76" s="12" t="s">
        <v>220</v>
      </c>
      <c r="J76" s="30" t="e">
        <f>VLOOKUP(B76,认定名单!B:C,22,0)</f>
        <v>#N/A</v>
      </c>
      <c r="K76" s="13" t="e">
        <f t="shared" si="36"/>
        <v>#N/A</v>
      </c>
      <c r="L76" s="13" t="s">
        <v>56</v>
      </c>
      <c r="M76" s="35" t="s">
        <v>410</v>
      </c>
      <c r="N76" s="31">
        <f t="shared" si="37"/>
        <v>5</v>
      </c>
      <c r="O76" s="13" t="s">
        <v>59</v>
      </c>
      <c r="P76" s="35"/>
      <c r="Q76" s="31">
        <v>0</v>
      </c>
      <c r="R76" s="37">
        <v>14</v>
      </c>
      <c r="S76" s="31" t="e">
        <f>VLOOKUP(B76,认定名单!B:C,41,0)</f>
        <v>#N/A</v>
      </c>
      <c r="T76" s="31" t="e">
        <f>S76-1</f>
        <v>#N/A</v>
      </c>
      <c r="U76" s="31">
        <v>2</v>
      </c>
      <c r="V76" s="31">
        <f t="shared" si="38"/>
        <v>4</v>
      </c>
      <c r="W76" s="13" t="s">
        <v>59</v>
      </c>
      <c r="X76" s="13"/>
      <c r="Y76" s="14">
        <f t="shared" si="39"/>
        <v>0</v>
      </c>
      <c r="Z76" s="41" t="e">
        <f>VLOOKUP(B76,认定名单!B:C,35,0)</f>
        <v>#N/A</v>
      </c>
      <c r="AA76" s="31" t="e">
        <f t="shared" si="40"/>
        <v>#N/A</v>
      </c>
      <c r="AB76" s="13" t="s">
        <v>59</v>
      </c>
      <c r="AC76" s="31">
        <f t="shared" si="41"/>
        <v>0</v>
      </c>
      <c r="AD76" s="13" t="s">
        <v>60</v>
      </c>
      <c r="AE76" s="31">
        <f t="shared" si="42"/>
        <v>5</v>
      </c>
      <c r="AF76" s="31" t="s">
        <v>61</v>
      </c>
      <c r="AG76" s="31">
        <f t="shared" si="43"/>
        <v>5</v>
      </c>
      <c r="AH76" s="43" t="e">
        <f>VLOOKUP(B76,认定名单!B:C,17,0)</f>
        <v>#N/A</v>
      </c>
      <c r="AI76" s="13" t="e">
        <f t="shared" si="44"/>
        <v>#N/A</v>
      </c>
      <c r="AJ76" s="41" t="e">
        <f>VLOOKUP(B76,认定名单!B:C,29,0)</f>
        <v>#N/A</v>
      </c>
      <c r="AK76" s="44" t="e">
        <f t="shared" si="45"/>
        <v>#N/A</v>
      </c>
      <c r="AL76" s="13" t="e">
        <f t="shared" si="46"/>
        <v>#N/A</v>
      </c>
      <c r="AM76" s="45"/>
      <c r="AN76" s="46">
        <v>64</v>
      </c>
      <c r="AO76" s="54" t="e">
        <f t="shared" si="47"/>
        <v>#N/A</v>
      </c>
      <c r="BB76" s="7" t="s">
        <v>443</v>
      </c>
      <c r="BC76" s="7" t="s">
        <v>69</v>
      </c>
      <c r="BD76" s="8" t="e">
        <f>VLOOKUP(B76,认定名单!B:C,41,0)</f>
        <v>#N/A</v>
      </c>
      <c r="BE76" s="7" t="e">
        <f>VLOOKUP(BB76,认定名单!B:C,42,0)</f>
        <v>#N/A</v>
      </c>
      <c r="BF76" s="7" t="e">
        <f>VLOOKUP(BB76,认定名单!B:C,43,0)</f>
        <v>#N/A</v>
      </c>
      <c r="BG76" s="7" t="e">
        <f t="shared" si="48"/>
        <v>#N/A</v>
      </c>
      <c r="BH76" s="7" t="e">
        <f t="shared" si="49"/>
        <v>#N/A</v>
      </c>
    </row>
    <row r="77" spans="1:60" s="6" customFormat="1" ht="30" customHeight="1" x14ac:dyDescent="0.2">
      <c r="A77" s="15">
        <v>74</v>
      </c>
      <c r="B77" s="16" t="s">
        <v>444</v>
      </c>
      <c r="C77" s="17" t="s">
        <v>445</v>
      </c>
      <c r="D77" s="17" t="s">
        <v>324</v>
      </c>
      <c r="E77" s="18" t="s">
        <v>59</v>
      </c>
      <c r="F77" s="19">
        <f t="shared" si="34"/>
        <v>0</v>
      </c>
      <c r="G77" s="18" t="s">
        <v>82</v>
      </c>
      <c r="H77" s="18">
        <f t="shared" si="35"/>
        <v>10</v>
      </c>
      <c r="I77" s="18" t="s">
        <v>446</v>
      </c>
      <c r="J77" s="33" t="e">
        <f>VLOOKUP(B77,认定名单!B:C,22,0)</f>
        <v>#N/A</v>
      </c>
      <c r="K77" s="17" t="e">
        <f t="shared" si="36"/>
        <v>#N/A</v>
      </c>
      <c r="L77" s="17" t="s">
        <v>56</v>
      </c>
      <c r="M77" s="66" t="s">
        <v>447</v>
      </c>
      <c r="N77" s="34">
        <f t="shared" si="37"/>
        <v>5</v>
      </c>
      <c r="O77" s="17" t="s">
        <v>59</v>
      </c>
      <c r="P77" s="66"/>
      <c r="Q77" s="34">
        <v>0</v>
      </c>
      <c r="R77" s="38">
        <v>16</v>
      </c>
      <c r="S77" s="34" t="e">
        <f>VLOOKUP(B77,认定名单!B:C,41,0)</f>
        <v>#N/A</v>
      </c>
      <c r="T77" s="34">
        <v>0</v>
      </c>
      <c r="U77" s="34">
        <v>0</v>
      </c>
      <c r="V77" s="34">
        <f t="shared" si="38"/>
        <v>2</v>
      </c>
      <c r="W77" s="17" t="s">
        <v>59</v>
      </c>
      <c r="X77" s="17"/>
      <c r="Y77" s="19">
        <f t="shared" si="39"/>
        <v>0</v>
      </c>
      <c r="Z77" s="42" t="e">
        <f>VLOOKUP(B77,认定名单!B:C,35,0)</f>
        <v>#N/A</v>
      </c>
      <c r="AA77" s="34" t="e">
        <f t="shared" si="40"/>
        <v>#N/A</v>
      </c>
      <c r="AB77" s="34" t="s">
        <v>56</v>
      </c>
      <c r="AC77" s="34">
        <f t="shared" si="41"/>
        <v>5</v>
      </c>
      <c r="AD77" s="17" t="s">
        <v>59</v>
      </c>
      <c r="AE77" s="34">
        <f t="shared" si="42"/>
        <v>0</v>
      </c>
      <c r="AF77" s="34" t="s">
        <v>61</v>
      </c>
      <c r="AG77" s="34">
        <f t="shared" si="43"/>
        <v>5</v>
      </c>
      <c r="AH77" s="47" t="e">
        <f>VLOOKUP(B77,认定名单!B:C,17,0)</f>
        <v>#N/A</v>
      </c>
      <c r="AI77" s="17" t="e">
        <f t="shared" si="44"/>
        <v>#N/A</v>
      </c>
      <c r="AJ77" s="42" t="e">
        <f>VLOOKUP(B77,认定名单!B:C,29,0)</f>
        <v>#N/A</v>
      </c>
      <c r="AK77" s="48" t="e">
        <f t="shared" si="45"/>
        <v>#N/A</v>
      </c>
      <c r="AL77" s="17" t="e">
        <f t="shared" si="46"/>
        <v>#N/A</v>
      </c>
      <c r="AM77" s="49"/>
      <c r="AN77" s="50">
        <v>37</v>
      </c>
      <c r="AO77" s="56" t="e">
        <f t="shared" si="47"/>
        <v>#N/A</v>
      </c>
      <c r="BA77" s="7"/>
      <c r="BB77" s="6" t="s">
        <v>448</v>
      </c>
      <c r="BC77" s="6" t="s">
        <v>69</v>
      </c>
      <c r="BD77" s="62" t="e">
        <f>VLOOKUP(B77,认定名单!B:C,41,0)</f>
        <v>#N/A</v>
      </c>
      <c r="BE77" s="6" t="e">
        <f>VLOOKUP(BB77,认定名单!B:C,42,0)</f>
        <v>#N/A</v>
      </c>
      <c r="BF77" s="6" t="e">
        <f>VLOOKUP(BB77,认定名单!B:C,43,0)</f>
        <v>#N/A</v>
      </c>
      <c r="BG77" s="6" t="e">
        <f t="shared" si="48"/>
        <v>#N/A</v>
      </c>
      <c r="BH77" s="6" t="e">
        <f t="shared" si="49"/>
        <v>#N/A</v>
      </c>
    </row>
    <row r="78" spans="1:60" ht="30" customHeight="1" x14ac:dyDescent="0.2">
      <c r="A78" s="10">
        <v>75</v>
      </c>
      <c r="B78" s="12" t="s">
        <v>449</v>
      </c>
      <c r="C78" s="13" t="s">
        <v>450</v>
      </c>
      <c r="D78" s="13" t="s">
        <v>324</v>
      </c>
      <c r="E78" s="11" t="s">
        <v>300</v>
      </c>
      <c r="F78" s="14">
        <f t="shared" si="34"/>
        <v>5</v>
      </c>
      <c r="G78" s="11" t="s">
        <v>54</v>
      </c>
      <c r="H78" s="11">
        <f t="shared" si="35"/>
        <v>30</v>
      </c>
      <c r="I78" s="12" t="s">
        <v>451</v>
      </c>
      <c r="J78" s="30" t="e">
        <f>VLOOKUP(B78,认定名单!B:C,22,0)</f>
        <v>#N/A</v>
      </c>
      <c r="K78" s="13" t="e">
        <f t="shared" si="36"/>
        <v>#N/A</v>
      </c>
      <c r="L78" s="13" t="s">
        <v>56</v>
      </c>
      <c r="M78" s="35" t="s">
        <v>447</v>
      </c>
      <c r="N78" s="31">
        <f t="shared" si="37"/>
        <v>5</v>
      </c>
      <c r="O78" s="13" t="s">
        <v>59</v>
      </c>
      <c r="P78" s="35"/>
      <c r="Q78" s="31">
        <v>0</v>
      </c>
      <c r="R78" s="37">
        <v>11</v>
      </c>
      <c r="S78" s="31" t="e">
        <f>VLOOKUP(B78,认定名单!B:C,41,0)</f>
        <v>#N/A</v>
      </c>
      <c r="T78" s="31">
        <v>0</v>
      </c>
      <c r="U78" s="31">
        <v>0</v>
      </c>
      <c r="V78" s="31">
        <f t="shared" si="38"/>
        <v>2</v>
      </c>
      <c r="W78" s="13" t="s">
        <v>94</v>
      </c>
      <c r="X78" s="43" t="s">
        <v>452</v>
      </c>
      <c r="Y78" s="14">
        <f t="shared" si="39"/>
        <v>5</v>
      </c>
      <c r="Z78" s="41" t="e">
        <f>VLOOKUP(B78,认定名单!B:C,35,0)</f>
        <v>#N/A</v>
      </c>
      <c r="AA78" s="31" t="e">
        <f t="shared" si="40"/>
        <v>#N/A</v>
      </c>
      <c r="AB78" s="13" t="s">
        <v>59</v>
      </c>
      <c r="AC78" s="31">
        <f t="shared" si="41"/>
        <v>0</v>
      </c>
      <c r="AD78" s="13" t="s">
        <v>60</v>
      </c>
      <c r="AE78" s="31">
        <f t="shared" si="42"/>
        <v>5</v>
      </c>
      <c r="AF78" s="31" t="s">
        <v>61</v>
      </c>
      <c r="AG78" s="31">
        <f t="shared" si="43"/>
        <v>5</v>
      </c>
      <c r="AH78" s="43" t="e">
        <f>VLOOKUP(B78,认定名单!B:C,17,0)</f>
        <v>#N/A</v>
      </c>
      <c r="AI78" s="13" t="e">
        <f t="shared" si="44"/>
        <v>#N/A</v>
      </c>
      <c r="AJ78" s="41" t="e">
        <f>VLOOKUP(B78,认定名单!B:C,29,0)</f>
        <v>#N/A</v>
      </c>
      <c r="AK78" s="44" t="e">
        <f t="shared" si="45"/>
        <v>#N/A</v>
      </c>
      <c r="AL78" s="13" t="e">
        <f t="shared" si="46"/>
        <v>#N/A</v>
      </c>
      <c r="AM78" s="45"/>
      <c r="AN78" s="46">
        <v>69</v>
      </c>
      <c r="AO78" s="54" t="e">
        <f t="shared" si="47"/>
        <v>#N/A</v>
      </c>
      <c r="BB78" s="7" t="s">
        <v>453</v>
      </c>
      <c r="BC78" s="7" t="s">
        <v>69</v>
      </c>
      <c r="BD78" s="8" t="e">
        <f>VLOOKUP(B78,认定名单!B:C,41,0)</f>
        <v>#N/A</v>
      </c>
      <c r="BE78" s="7" t="e">
        <f>VLOOKUP(BB78,认定名单!B:C,42,0)</f>
        <v>#N/A</v>
      </c>
      <c r="BF78" s="7" t="e">
        <f>VLOOKUP(BB78,认定名单!B:C,43,0)</f>
        <v>#N/A</v>
      </c>
      <c r="BG78" s="7" t="e">
        <f t="shared" si="48"/>
        <v>#N/A</v>
      </c>
      <c r="BH78" s="7" t="e">
        <f t="shared" si="49"/>
        <v>#N/A</v>
      </c>
    </row>
    <row r="79" spans="1:60" s="6" customFormat="1" ht="30" customHeight="1" x14ac:dyDescent="0.2">
      <c r="A79" s="15">
        <v>76</v>
      </c>
      <c r="B79" s="16" t="s">
        <v>454</v>
      </c>
      <c r="C79" s="17" t="s">
        <v>455</v>
      </c>
      <c r="D79" s="17" t="s">
        <v>456</v>
      </c>
      <c r="E79" s="18" t="s">
        <v>59</v>
      </c>
      <c r="F79" s="19">
        <f t="shared" si="34"/>
        <v>0</v>
      </c>
      <c r="G79" s="18" t="s">
        <v>82</v>
      </c>
      <c r="H79" s="18">
        <f t="shared" si="35"/>
        <v>10</v>
      </c>
      <c r="I79" s="18" t="s">
        <v>457</v>
      </c>
      <c r="J79" s="33" t="e">
        <f>VLOOKUP(B79,认定名单!B:C,22,0)</f>
        <v>#N/A</v>
      </c>
      <c r="K79" s="17" t="e">
        <f t="shared" si="36"/>
        <v>#N/A</v>
      </c>
      <c r="L79" s="17" t="s">
        <v>56</v>
      </c>
      <c r="M79" s="66" t="s">
        <v>447</v>
      </c>
      <c r="N79" s="34">
        <f t="shared" si="37"/>
        <v>5</v>
      </c>
      <c r="O79" s="17" t="s">
        <v>59</v>
      </c>
      <c r="P79" s="66"/>
      <c r="Q79" s="34">
        <v>0</v>
      </c>
      <c r="R79" s="38">
        <v>27</v>
      </c>
      <c r="S79" s="34" t="e">
        <f>VLOOKUP(B79,认定名单!B:C,41,0)</f>
        <v>#N/A</v>
      </c>
      <c r="T79" s="34" t="e">
        <f>S79-1</f>
        <v>#N/A</v>
      </c>
      <c r="U79" s="34">
        <v>3</v>
      </c>
      <c r="V79" s="34">
        <f t="shared" si="38"/>
        <v>5</v>
      </c>
      <c r="W79" s="17" t="s">
        <v>94</v>
      </c>
      <c r="X79" s="47" t="s">
        <v>458</v>
      </c>
      <c r="Y79" s="19">
        <f t="shared" si="39"/>
        <v>5</v>
      </c>
      <c r="Z79" s="42" t="e">
        <f>VLOOKUP(B79,认定名单!B:C,35,0)</f>
        <v>#N/A</v>
      </c>
      <c r="AA79" s="34" t="e">
        <f t="shared" si="40"/>
        <v>#N/A</v>
      </c>
      <c r="AB79" s="34" t="s">
        <v>56</v>
      </c>
      <c r="AC79" s="34">
        <f t="shared" si="41"/>
        <v>5</v>
      </c>
      <c r="AD79" s="17" t="s">
        <v>60</v>
      </c>
      <c r="AE79" s="34">
        <f t="shared" si="42"/>
        <v>5</v>
      </c>
      <c r="AF79" s="34" t="s">
        <v>61</v>
      </c>
      <c r="AG79" s="34">
        <f t="shared" si="43"/>
        <v>5</v>
      </c>
      <c r="AH79" s="47" t="e">
        <f>VLOOKUP(B79,认定名单!B:C,17,0)</f>
        <v>#N/A</v>
      </c>
      <c r="AI79" s="17" t="e">
        <f t="shared" si="44"/>
        <v>#N/A</v>
      </c>
      <c r="AJ79" s="42" t="e">
        <f>VLOOKUP(B79,认定名单!B:C,29,0)</f>
        <v>#N/A</v>
      </c>
      <c r="AK79" s="48" t="e">
        <f t="shared" si="45"/>
        <v>#N/A</v>
      </c>
      <c r="AL79" s="17" t="e">
        <f t="shared" si="46"/>
        <v>#N/A</v>
      </c>
      <c r="AM79" s="49"/>
      <c r="AN79" s="50">
        <v>47</v>
      </c>
      <c r="AO79" s="56" t="e">
        <f t="shared" si="47"/>
        <v>#N/A</v>
      </c>
      <c r="BA79" s="7"/>
      <c r="BB79" s="6" t="s">
        <v>459</v>
      </c>
      <c r="BC79" s="6" t="s">
        <v>69</v>
      </c>
      <c r="BD79" s="62" t="e">
        <f>VLOOKUP(B79,认定名单!B:C,41,0)</f>
        <v>#N/A</v>
      </c>
      <c r="BE79" s="6" t="e">
        <f>VLOOKUP(BB79,认定名单!B:C,42,0)</f>
        <v>#N/A</v>
      </c>
      <c r="BF79" s="6" t="e">
        <f>VLOOKUP(BB79,认定名单!B:C,43,0)</f>
        <v>#N/A</v>
      </c>
      <c r="BG79" s="6" t="e">
        <f t="shared" si="48"/>
        <v>#N/A</v>
      </c>
      <c r="BH79" s="6" t="e">
        <f t="shared" si="49"/>
        <v>#N/A</v>
      </c>
    </row>
    <row r="80" spans="1:60" ht="30" customHeight="1" x14ac:dyDescent="0.2">
      <c r="A80" s="10">
        <v>77</v>
      </c>
      <c r="B80" s="12" t="s">
        <v>460</v>
      </c>
      <c r="C80" s="13" t="s">
        <v>461</v>
      </c>
      <c r="D80" s="13" t="s">
        <v>324</v>
      </c>
      <c r="E80" s="11" t="s">
        <v>186</v>
      </c>
      <c r="F80" s="14">
        <f t="shared" si="34"/>
        <v>15</v>
      </c>
      <c r="G80" s="11" t="s">
        <v>54</v>
      </c>
      <c r="H80" s="11">
        <f t="shared" si="35"/>
        <v>30</v>
      </c>
      <c r="I80" s="12" t="s">
        <v>462</v>
      </c>
      <c r="J80" s="30" t="e">
        <f>VLOOKUP(B80,认定名单!B:C,22,0)</f>
        <v>#N/A</v>
      </c>
      <c r="K80" s="13" t="e">
        <f t="shared" si="36"/>
        <v>#N/A</v>
      </c>
      <c r="L80" s="13" t="s">
        <v>56</v>
      </c>
      <c r="M80" s="35" t="s">
        <v>410</v>
      </c>
      <c r="N80" s="31">
        <f t="shared" si="37"/>
        <v>5</v>
      </c>
      <c r="O80" s="13" t="s">
        <v>59</v>
      </c>
      <c r="P80" s="35"/>
      <c r="Q80" s="31">
        <v>0</v>
      </c>
      <c r="R80" s="37">
        <v>32</v>
      </c>
      <c r="S80" s="31" t="e">
        <f>VLOOKUP(B80,认定名单!B:C,41,0)</f>
        <v>#N/A</v>
      </c>
      <c r="T80" s="31" t="e">
        <f>S80-1</f>
        <v>#N/A</v>
      </c>
      <c r="U80" s="31">
        <v>2</v>
      </c>
      <c r="V80" s="31">
        <f t="shared" si="38"/>
        <v>4</v>
      </c>
      <c r="W80" s="13" t="s">
        <v>59</v>
      </c>
      <c r="X80" s="13"/>
      <c r="Y80" s="14">
        <f t="shared" si="39"/>
        <v>0</v>
      </c>
      <c r="Z80" s="41" t="e">
        <f>VLOOKUP(B80,认定名单!B:C,35,0)</f>
        <v>#N/A</v>
      </c>
      <c r="AA80" s="31" t="e">
        <f t="shared" si="40"/>
        <v>#N/A</v>
      </c>
      <c r="AB80" s="31" t="s">
        <v>56</v>
      </c>
      <c r="AC80" s="31">
        <f t="shared" si="41"/>
        <v>5</v>
      </c>
      <c r="AD80" s="13" t="s">
        <v>59</v>
      </c>
      <c r="AE80" s="31">
        <f t="shared" si="42"/>
        <v>0</v>
      </c>
      <c r="AF80" s="31" t="s">
        <v>61</v>
      </c>
      <c r="AG80" s="31">
        <f t="shared" si="43"/>
        <v>5</v>
      </c>
      <c r="AH80" s="43" t="e">
        <f>VLOOKUP(B80,认定名单!B:C,17,0)</f>
        <v>#N/A</v>
      </c>
      <c r="AI80" s="13" t="e">
        <f t="shared" si="44"/>
        <v>#N/A</v>
      </c>
      <c r="AJ80" s="41" t="e">
        <f>VLOOKUP(B80,认定名单!B:C,29,0)</f>
        <v>#N/A</v>
      </c>
      <c r="AK80" s="44" t="e">
        <f t="shared" si="45"/>
        <v>#N/A</v>
      </c>
      <c r="AL80" s="13" t="e">
        <f t="shared" si="46"/>
        <v>#N/A</v>
      </c>
      <c r="AM80" s="45"/>
      <c r="AN80" s="46">
        <v>84</v>
      </c>
      <c r="AO80" s="54" t="e">
        <f t="shared" si="47"/>
        <v>#N/A</v>
      </c>
      <c r="BB80" s="7" t="s">
        <v>463</v>
      </c>
      <c r="BC80" s="7" t="s">
        <v>69</v>
      </c>
      <c r="BD80" s="8" t="e">
        <f>VLOOKUP(B80,认定名单!B:C,41,0)</f>
        <v>#N/A</v>
      </c>
      <c r="BE80" s="7" t="e">
        <f>VLOOKUP(BB80,认定名单!B:C,42,0)</f>
        <v>#N/A</v>
      </c>
      <c r="BF80" s="7" t="e">
        <f>VLOOKUP(BB80,认定名单!B:C,43,0)</f>
        <v>#N/A</v>
      </c>
      <c r="BG80" s="7" t="e">
        <f t="shared" si="48"/>
        <v>#N/A</v>
      </c>
      <c r="BH80" s="7" t="e">
        <f t="shared" si="49"/>
        <v>#N/A</v>
      </c>
    </row>
    <row r="81" spans="1:60" ht="30" customHeight="1" x14ac:dyDescent="0.2">
      <c r="A81" s="10">
        <v>78</v>
      </c>
      <c r="B81" s="12" t="s">
        <v>464</v>
      </c>
      <c r="C81" s="13" t="s">
        <v>465</v>
      </c>
      <c r="D81" s="13" t="s">
        <v>324</v>
      </c>
      <c r="E81" s="11" t="s">
        <v>275</v>
      </c>
      <c r="F81" s="14">
        <f t="shared" si="34"/>
        <v>10</v>
      </c>
      <c r="G81" s="11" t="s">
        <v>71</v>
      </c>
      <c r="H81" s="11">
        <f t="shared" si="35"/>
        <v>15</v>
      </c>
      <c r="I81" s="12" t="s">
        <v>466</v>
      </c>
      <c r="J81" s="30" t="e">
        <f>VLOOKUP(B81,认定名单!B:C,22,0)</f>
        <v>#N/A</v>
      </c>
      <c r="K81" s="13" t="e">
        <f t="shared" si="36"/>
        <v>#N/A</v>
      </c>
      <c r="L81" s="13" t="s">
        <v>56</v>
      </c>
      <c r="M81" s="35" t="s">
        <v>467</v>
      </c>
      <c r="N81" s="31">
        <f t="shared" si="37"/>
        <v>5</v>
      </c>
      <c r="O81" s="13" t="s">
        <v>56</v>
      </c>
      <c r="P81" s="35" t="s">
        <v>468</v>
      </c>
      <c r="Q81" s="31">
        <v>5</v>
      </c>
      <c r="R81" s="37">
        <v>32</v>
      </c>
      <c r="S81" s="31" t="e">
        <f>VLOOKUP(B81,认定名单!B:C,41,0)</f>
        <v>#N/A</v>
      </c>
      <c r="T81" s="31" t="e">
        <f>S81-1</f>
        <v>#N/A</v>
      </c>
      <c r="U81" s="31">
        <v>3</v>
      </c>
      <c r="V81" s="31">
        <f t="shared" si="38"/>
        <v>5</v>
      </c>
      <c r="W81" s="13" t="s">
        <v>59</v>
      </c>
      <c r="X81" s="13"/>
      <c r="Y81" s="14">
        <f t="shared" si="39"/>
        <v>0</v>
      </c>
      <c r="Z81" s="41" t="e">
        <f>VLOOKUP(B81,认定名单!B:C,35,0)</f>
        <v>#N/A</v>
      </c>
      <c r="AA81" s="31" t="e">
        <f t="shared" si="40"/>
        <v>#N/A</v>
      </c>
      <c r="AB81" s="31" t="s">
        <v>56</v>
      </c>
      <c r="AC81" s="31">
        <f t="shared" si="41"/>
        <v>5</v>
      </c>
      <c r="AD81" s="13" t="s">
        <v>59</v>
      </c>
      <c r="AE81" s="31">
        <f t="shared" si="42"/>
        <v>0</v>
      </c>
      <c r="AF81" s="31" t="s">
        <v>61</v>
      </c>
      <c r="AG81" s="31">
        <f t="shared" si="43"/>
        <v>5</v>
      </c>
      <c r="AH81" s="43" t="e">
        <f>VLOOKUP(B81,认定名单!B:C,17,0)</f>
        <v>#N/A</v>
      </c>
      <c r="AI81" s="13" t="e">
        <f t="shared" si="44"/>
        <v>#N/A</v>
      </c>
      <c r="AJ81" s="41" t="e">
        <f>VLOOKUP(B81,认定名单!B:C,29,0)</f>
        <v>#N/A</v>
      </c>
      <c r="AK81" s="44" t="e">
        <f t="shared" si="45"/>
        <v>#N/A</v>
      </c>
      <c r="AL81" s="13" t="e">
        <f t="shared" si="46"/>
        <v>#N/A</v>
      </c>
      <c r="AM81" s="45"/>
      <c r="AN81" s="46">
        <v>59</v>
      </c>
      <c r="AO81" s="54" t="e">
        <f t="shared" si="47"/>
        <v>#N/A</v>
      </c>
      <c r="BB81" s="7" t="s">
        <v>143</v>
      </c>
      <c r="BC81" s="7" t="s">
        <v>69</v>
      </c>
      <c r="BD81" s="8" t="e">
        <f>VLOOKUP(B81,认定名单!B:C,41,0)</f>
        <v>#N/A</v>
      </c>
      <c r="BE81" s="7" t="e">
        <f>VLOOKUP(BB81,认定名单!B:C,42,0)</f>
        <v>#N/A</v>
      </c>
      <c r="BF81" s="7" t="e">
        <f>VLOOKUP(BB81,认定名单!B:C,43,0)</f>
        <v>#N/A</v>
      </c>
      <c r="BG81" s="7" t="e">
        <f t="shared" si="48"/>
        <v>#N/A</v>
      </c>
      <c r="BH81" s="7" t="e">
        <f t="shared" si="49"/>
        <v>#N/A</v>
      </c>
    </row>
    <row r="82" spans="1:60" ht="30" customHeight="1" x14ac:dyDescent="0.2">
      <c r="A82" s="10">
        <v>79</v>
      </c>
      <c r="B82" s="12" t="s">
        <v>469</v>
      </c>
      <c r="C82" s="13" t="s">
        <v>470</v>
      </c>
      <c r="D82" s="13" t="s">
        <v>324</v>
      </c>
      <c r="E82" s="11" t="s">
        <v>59</v>
      </c>
      <c r="F82" s="14">
        <f t="shared" si="34"/>
        <v>0</v>
      </c>
      <c r="G82" s="11" t="s">
        <v>59</v>
      </c>
      <c r="H82" s="11">
        <f t="shared" si="35"/>
        <v>0</v>
      </c>
      <c r="I82" s="12" t="s">
        <v>59</v>
      </c>
      <c r="J82" s="30" t="e">
        <f>VLOOKUP(B82,认定名单!B:C,22,0)</f>
        <v>#N/A</v>
      </c>
      <c r="K82" s="13" t="e">
        <f t="shared" si="36"/>
        <v>#N/A</v>
      </c>
      <c r="L82" s="13" t="s">
        <v>56</v>
      </c>
      <c r="M82" s="35" t="s">
        <v>447</v>
      </c>
      <c r="N82" s="31">
        <f t="shared" si="37"/>
        <v>5</v>
      </c>
      <c r="O82" s="13" t="s">
        <v>56</v>
      </c>
      <c r="P82" s="35" t="s">
        <v>471</v>
      </c>
      <c r="Q82" s="31">
        <v>5</v>
      </c>
      <c r="R82" s="37">
        <v>23</v>
      </c>
      <c r="S82" s="31" t="e">
        <f>VLOOKUP(B82,认定名单!B:C,41,0)</f>
        <v>#N/A</v>
      </c>
      <c r="T82" s="31" t="e">
        <f>S82-1</f>
        <v>#N/A</v>
      </c>
      <c r="U82" s="31">
        <v>3</v>
      </c>
      <c r="V82" s="31">
        <f t="shared" si="38"/>
        <v>5</v>
      </c>
      <c r="W82" s="13" t="s">
        <v>59</v>
      </c>
      <c r="X82" s="13"/>
      <c r="Y82" s="14">
        <f t="shared" si="39"/>
        <v>0</v>
      </c>
      <c r="Z82" s="41" t="e">
        <f>VLOOKUP(B82,认定名单!B:C,35,0)</f>
        <v>#N/A</v>
      </c>
      <c r="AA82" s="31" t="e">
        <f t="shared" si="40"/>
        <v>#N/A</v>
      </c>
      <c r="AB82" s="13" t="s">
        <v>56</v>
      </c>
      <c r="AC82" s="31">
        <f t="shared" si="41"/>
        <v>5</v>
      </c>
      <c r="AD82" s="13" t="s">
        <v>59</v>
      </c>
      <c r="AE82" s="31">
        <f t="shared" si="42"/>
        <v>0</v>
      </c>
      <c r="AF82" s="31" t="s">
        <v>61</v>
      </c>
      <c r="AG82" s="31">
        <f t="shared" si="43"/>
        <v>5</v>
      </c>
      <c r="AH82" s="43" t="e">
        <f>VLOOKUP(B82,认定名单!B:C,17,0)</f>
        <v>#N/A</v>
      </c>
      <c r="AI82" s="13" t="e">
        <f t="shared" si="44"/>
        <v>#N/A</v>
      </c>
      <c r="AJ82" s="41" t="e">
        <f>VLOOKUP(B82,认定名单!B:C,29,0)</f>
        <v>#N/A</v>
      </c>
      <c r="AK82" s="44" t="e">
        <f t="shared" si="45"/>
        <v>#N/A</v>
      </c>
      <c r="AL82" s="13" t="e">
        <f t="shared" si="46"/>
        <v>#N/A</v>
      </c>
      <c r="AM82" s="45"/>
      <c r="AN82" s="46">
        <v>39</v>
      </c>
      <c r="AO82" s="54" t="e">
        <f t="shared" si="47"/>
        <v>#N/A</v>
      </c>
      <c r="BB82" s="63" t="s">
        <v>472</v>
      </c>
      <c r="BC82" s="7">
        <v>1</v>
      </c>
      <c r="BD82" s="8" t="e">
        <f>VLOOKUP(B82,认定名单!B:C,41,0)</f>
        <v>#N/A</v>
      </c>
      <c r="BE82" s="7" t="e">
        <f>VLOOKUP(BB82,认定名单!B:C,42,0)</f>
        <v>#N/A</v>
      </c>
      <c r="BF82" s="7" t="e">
        <f>VLOOKUP(BB82,认定名单!B:C,43,0)</f>
        <v>#N/A</v>
      </c>
      <c r="BG82" s="7" t="e">
        <f t="shared" si="48"/>
        <v>#N/A</v>
      </c>
      <c r="BH82" s="7" t="e">
        <f t="shared" si="49"/>
        <v>#N/A</v>
      </c>
    </row>
    <row r="83" spans="1:60" ht="30" customHeight="1" x14ac:dyDescent="0.2">
      <c r="A83" s="10">
        <v>80</v>
      </c>
      <c r="B83" s="12" t="s">
        <v>180</v>
      </c>
      <c r="C83" s="13" t="s">
        <v>473</v>
      </c>
      <c r="D83" s="13" t="s">
        <v>324</v>
      </c>
      <c r="E83" s="11" t="s">
        <v>131</v>
      </c>
      <c r="F83" s="14">
        <f t="shared" si="34"/>
        <v>5</v>
      </c>
      <c r="G83" s="11" t="s">
        <v>71</v>
      </c>
      <c r="H83" s="11">
        <f t="shared" si="35"/>
        <v>15</v>
      </c>
      <c r="I83" s="12" t="s">
        <v>474</v>
      </c>
      <c r="J83" s="30" t="e">
        <f>VLOOKUP(B83,认定名单!B:C,22,0)</f>
        <v>#N/A</v>
      </c>
      <c r="K83" s="13" t="e">
        <f t="shared" si="36"/>
        <v>#N/A</v>
      </c>
      <c r="L83" s="13" t="s">
        <v>56</v>
      </c>
      <c r="M83" s="35" t="s">
        <v>475</v>
      </c>
      <c r="N83" s="31">
        <f t="shared" si="37"/>
        <v>5</v>
      </c>
      <c r="O83" s="13" t="s">
        <v>59</v>
      </c>
      <c r="P83" s="35"/>
      <c r="Q83" s="31">
        <v>0</v>
      </c>
      <c r="R83" s="37">
        <v>8</v>
      </c>
      <c r="S83" s="31" t="e">
        <f>VLOOKUP(B83,认定名单!B:C,41,0)</f>
        <v>#N/A</v>
      </c>
      <c r="T83" s="31">
        <v>0</v>
      </c>
      <c r="U83" s="31">
        <v>0</v>
      </c>
      <c r="V83" s="31">
        <f t="shared" si="38"/>
        <v>2</v>
      </c>
      <c r="W83" s="13" t="s">
        <v>59</v>
      </c>
      <c r="X83" s="13"/>
      <c r="Y83" s="14">
        <f t="shared" si="39"/>
        <v>0</v>
      </c>
      <c r="Z83" s="41" t="e">
        <f>VLOOKUP(B83,认定名单!B:C,35,0)</f>
        <v>#N/A</v>
      </c>
      <c r="AA83" s="31" t="e">
        <f t="shared" si="40"/>
        <v>#N/A</v>
      </c>
      <c r="AB83" s="31" t="s">
        <v>59</v>
      </c>
      <c r="AC83" s="31">
        <f t="shared" si="41"/>
        <v>0</v>
      </c>
      <c r="AD83" s="13" t="s">
        <v>60</v>
      </c>
      <c r="AE83" s="31">
        <f t="shared" si="42"/>
        <v>5</v>
      </c>
      <c r="AF83" s="31" t="s">
        <v>125</v>
      </c>
      <c r="AG83" s="31">
        <f t="shared" si="43"/>
        <v>0</v>
      </c>
      <c r="AH83" s="43" t="e">
        <f>VLOOKUP(B83,认定名单!B:C,17,0)</f>
        <v>#N/A</v>
      </c>
      <c r="AI83" s="13" t="e">
        <f t="shared" si="44"/>
        <v>#N/A</v>
      </c>
      <c r="AJ83" s="41" t="e">
        <f>VLOOKUP(B83,认定名单!B:C,29,0)</f>
        <v>#N/A</v>
      </c>
      <c r="AK83" s="44" t="e">
        <f t="shared" si="45"/>
        <v>#N/A</v>
      </c>
      <c r="AL83" s="13" t="e">
        <f t="shared" si="46"/>
        <v>#N/A</v>
      </c>
      <c r="AM83" s="45"/>
      <c r="AN83" s="46">
        <v>47</v>
      </c>
      <c r="AO83" s="54" t="e">
        <f t="shared" si="47"/>
        <v>#N/A</v>
      </c>
      <c r="BB83" s="7" t="s">
        <v>366</v>
      </c>
      <c r="BC83" s="7" t="s">
        <v>69</v>
      </c>
      <c r="BD83" s="8" t="e">
        <f>VLOOKUP(B83,认定名单!B:C,41,0)</f>
        <v>#N/A</v>
      </c>
      <c r="BE83" s="7" t="e">
        <f>VLOOKUP(BB83,认定名单!B:C,42,0)</f>
        <v>#N/A</v>
      </c>
      <c r="BF83" s="7" t="e">
        <f>VLOOKUP(BB83,认定名单!B:C,43,0)</f>
        <v>#N/A</v>
      </c>
      <c r="BG83" s="7" t="e">
        <f t="shared" si="48"/>
        <v>#N/A</v>
      </c>
      <c r="BH83" s="7" t="e">
        <f t="shared" si="49"/>
        <v>#N/A</v>
      </c>
    </row>
    <row r="84" spans="1:60" ht="30" customHeight="1" x14ac:dyDescent="0.2">
      <c r="A84" s="10">
        <v>81</v>
      </c>
      <c r="B84" s="12" t="s">
        <v>476</v>
      </c>
      <c r="C84" s="13" t="s">
        <v>477</v>
      </c>
      <c r="D84" s="13" t="s">
        <v>385</v>
      </c>
      <c r="E84" s="11" t="s">
        <v>59</v>
      </c>
      <c r="F84" s="14">
        <f t="shared" si="34"/>
        <v>0</v>
      </c>
      <c r="G84" s="11" t="s">
        <v>59</v>
      </c>
      <c r="H84" s="11">
        <f t="shared" si="35"/>
        <v>0</v>
      </c>
      <c r="I84" s="12" t="s">
        <v>59</v>
      </c>
      <c r="J84" s="30" t="e">
        <f>VLOOKUP(B84,认定名单!B:C,22,0)</f>
        <v>#N/A</v>
      </c>
      <c r="K84" s="13" t="e">
        <f t="shared" si="36"/>
        <v>#N/A</v>
      </c>
      <c r="L84" s="13" t="s">
        <v>59</v>
      </c>
      <c r="M84" s="35"/>
      <c r="N84" s="31">
        <f t="shared" si="37"/>
        <v>0</v>
      </c>
      <c r="O84" s="13" t="s">
        <v>59</v>
      </c>
      <c r="P84" s="35"/>
      <c r="Q84" s="31">
        <v>0</v>
      </c>
      <c r="R84" s="37">
        <v>21</v>
      </c>
      <c r="S84" s="31" t="e">
        <f>VLOOKUP(B84,认定名单!B:C,41,0)</f>
        <v>#N/A</v>
      </c>
      <c r="T84" s="31" t="e">
        <f>S84-1</f>
        <v>#N/A</v>
      </c>
      <c r="U84" s="31">
        <v>1</v>
      </c>
      <c r="V84" s="31">
        <f t="shared" si="38"/>
        <v>3</v>
      </c>
      <c r="W84" s="13" t="s">
        <v>59</v>
      </c>
      <c r="X84" s="13"/>
      <c r="Y84" s="14">
        <f t="shared" si="39"/>
        <v>0</v>
      </c>
      <c r="Z84" s="41" t="e">
        <f>VLOOKUP(B84,认定名单!B:C,35,0)</f>
        <v>#N/A</v>
      </c>
      <c r="AA84" s="31" t="e">
        <f t="shared" si="40"/>
        <v>#N/A</v>
      </c>
      <c r="AB84" s="31" t="s">
        <v>56</v>
      </c>
      <c r="AC84" s="31">
        <f t="shared" si="41"/>
        <v>5</v>
      </c>
      <c r="AD84" s="13" t="s">
        <v>59</v>
      </c>
      <c r="AE84" s="31">
        <f t="shared" si="42"/>
        <v>0</v>
      </c>
      <c r="AF84" s="31" t="s">
        <v>125</v>
      </c>
      <c r="AG84" s="31">
        <f t="shared" si="43"/>
        <v>0</v>
      </c>
      <c r="AH84" s="43" t="e">
        <f>VLOOKUP(B84,认定名单!B:C,17,0)</f>
        <v>#N/A</v>
      </c>
      <c r="AI84" s="13" t="e">
        <f t="shared" si="44"/>
        <v>#N/A</v>
      </c>
      <c r="AJ84" s="41" t="e">
        <f>VLOOKUP(B84,认定名单!B:C,29,0)</f>
        <v>#N/A</v>
      </c>
      <c r="AK84" s="44" t="e">
        <f t="shared" si="45"/>
        <v>#N/A</v>
      </c>
      <c r="AL84" s="13" t="e">
        <f t="shared" si="46"/>
        <v>#N/A</v>
      </c>
      <c r="AM84" s="45"/>
      <c r="AN84" s="46">
        <v>16</v>
      </c>
      <c r="AO84" s="54" t="e">
        <f t="shared" si="47"/>
        <v>#N/A</v>
      </c>
      <c r="BB84" s="7" t="s">
        <v>478</v>
      </c>
      <c r="BC84" s="7" t="s">
        <v>69</v>
      </c>
      <c r="BD84" s="8" t="e">
        <f>VLOOKUP(B84,认定名单!B:C,41,0)</f>
        <v>#N/A</v>
      </c>
      <c r="BE84" s="7" t="e">
        <f>VLOOKUP(BB84,认定名单!B:C,42,0)</f>
        <v>#N/A</v>
      </c>
      <c r="BF84" s="7" t="e">
        <f>VLOOKUP(BB84,认定名单!B:C,43,0)</f>
        <v>#N/A</v>
      </c>
      <c r="BG84" s="7" t="e">
        <f t="shared" si="48"/>
        <v>#N/A</v>
      </c>
      <c r="BH84" s="7" t="e">
        <f t="shared" si="49"/>
        <v>#N/A</v>
      </c>
    </row>
    <row r="85" spans="1:60" ht="30" customHeight="1" x14ac:dyDescent="0.2">
      <c r="A85" s="10">
        <v>82</v>
      </c>
      <c r="B85" s="12" t="s">
        <v>479</v>
      </c>
      <c r="C85" s="13" t="s">
        <v>480</v>
      </c>
      <c r="D85" s="13" t="s">
        <v>324</v>
      </c>
      <c r="E85" s="11" t="s">
        <v>53</v>
      </c>
      <c r="F85" s="14">
        <f t="shared" si="34"/>
        <v>10</v>
      </c>
      <c r="G85" s="11" t="s">
        <v>71</v>
      </c>
      <c r="H85" s="11">
        <f t="shared" si="35"/>
        <v>15</v>
      </c>
      <c r="I85" s="12" t="s">
        <v>481</v>
      </c>
      <c r="J85" s="30" t="e">
        <f>VLOOKUP(B85,认定名单!B:C,22,0)</f>
        <v>#N/A</v>
      </c>
      <c r="K85" s="13" t="e">
        <f t="shared" si="36"/>
        <v>#N/A</v>
      </c>
      <c r="L85" s="13" t="s">
        <v>59</v>
      </c>
      <c r="M85" s="35"/>
      <c r="N85" s="31">
        <f t="shared" si="37"/>
        <v>0</v>
      </c>
      <c r="O85" s="13" t="s">
        <v>59</v>
      </c>
      <c r="P85" s="35"/>
      <c r="Q85" s="31">
        <v>0</v>
      </c>
      <c r="R85" s="37">
        <v>8</v>
      </c>
      <c r="S85" s="31" t="e">
        <f>VLOOKUP(B85,认定名单!B:C,41,0)</f>
        <v>#N/A</v>
      </c>
      <c r="T85" s="31">
        <v>0</v>
      </c>
      <c r="U85" s="31">
        <v>0</v>
      </c>
      <c r="V85" s="31">
        <f t="shared" si="38"/>
        <v>2</v>
      </c>
      <c r="W85" s="13" t="s">
        <v>94</v>
      </c>
      <c r="X85" s="43" t="s">
        <v>482</v>
      </c>
      <c r="Y85" s="14">
        <f t="shared" si="39"/>
        <v>5</v>
      </c>
      <c r="Z85" s="41" t="e">
        <f>VLOOKUP(B85,认定名单!B:C,35,0)</f>
        <v>#N/A</v>
      </c>
      <c r="AA85" s="31" t="e">
        <f t="shared" si="40"/>
        <v>#N/A</v>
      </c>
      <c r="AB85" s="13" t="s">
        <v>56</v>
      </c>
      <c r="AC85" s="31">
        <f t="shared" si="41"/>
        <v>5</v>
      </c>
      <c r="AD85" s="13" t="s">
        <v>59</v>
      </c>
      <c r="AE85" s="31">
        <f t="shared" si="42"/>
        <v>0</v>
      </c>
      <c r="AF85" s="31" t="s">
        <v>61</v>
      </c>
      <c r="AG85" s="31">
        <f t="shared" si="43"/>
        <v>5</v>
      </c>
      <c r="AH85" s="43" t="e">
        <f>VLOOKUP(B85,认定名单!B:C,17,0)</f>
        <v>#N/A</v>
      </c>
      <c r="AI85" s="13" t="e">
        <f t="shared" si="44"/>
        <v>#N/A</v>
      </c>
      <c r="AJ85" s="41" t="e">
        <f>VLOOKUP(B85,认定名单!B:C,29,0)</f>
        <v>#N/A</v>
      </c>
      <c r="AK85" s="44" t="e">
        <f t="shared" si="45"/>
        <v>#N/A</v>
      </c>
      <c r="AL85" s="13" t="e">
        <f t="shared" si="46"/>
        <v>#N/A</v>
      </c>
      <c r="AM85" s="45"/>
      <c r="AN85" s="46">
        <v>57</v>
      </c>
      <c r="AO85" s="54" t="e">
        <f t="shared" si="47"/>
        <v>#N/A</v>
      </c>
      <c r="BB85" s="7" t="s">
        <v>130</v>
      </c>
      <c r="BC85" s="7" t="s">
        <v>69</v>
      </c>
      <c r="BD85" s="8" t="e">
        <f>VLOOKUP(B85,认定名单!B:C,41,0)</f>
        <v>#N/A</v>
      </c>
      <c r="BE85" s="7" t="e">
        <f>VLOOKUP(BB85,认定名单!B:C,42,0)</f>
        <v>#N/A</v>
      </c>
      <c r="BF85" s="7" t="e">
        <f>VLOOKUP(BB85,认定名单!B:C,43,0)</f>
        <v>#N/A</v>
      </c>
      <c r="BG85" s="7" t="e">
        <f t="shared" si="48"/>
        <v>#N/A</v>
      </c>
      <c r="BH85" s="7" t="e">
        <f t="shared" si="49"/>
        <v>#N/A</v>
      </c>
    </row>
    <row r="86" spans="1:60" ht="30" customHeight="1" x14ac:dyDescent="0.2">
      <c r="A86" s="10">
        <v>83</v>
      </c>
      <c r="B86" s="12" t="s">
        <v>483</v>
      </c>
      <c r="C86" s="13" t="s">
        <v>484</v>
      </c>
      <c r="D86" s="13" t="s">
        <v>324</v>
      </c>
      <c r="E86" s="11" t="s">
        <v>275</v>
      </c>
      <c r="F86" s="14">
        <f t="shared" si="34"/>
        <v>10</v>
      </c>
      <c r="G86" s="11" t="s">
        <v>71</v>
      </c>
      <c r="H86" s="11">
        <f t="shared" si="35"/>
        <v>15</v>
      </c>
      <c r="I86" s="12" t="s">
        <v>485</v>
      </c>
      <c r="J86" s="30" t="e">
        <f>VLOOKUP(B86,认定名单!B:C,22,0)</f>
        <v>#N/A</v>
      </c>
      <c r="K86" s="13" t="e">
        <f t="shared" si="36"/>
        <v>#N/A</v>
      </c>
      <c r="L86" s="13" t="s">
        <v>56</v>
      </c>
      <c r="M86" s="35" t="s">
        <v>486</v>
      </c>
      <c r="N86" s="31">
        <f t="shared" si="37"/>
        <v>5</v>
      </c>
      <c r="O86" s="13" t="s">
        <v>59</v>
      </c>
      <c r="P86" s="35"/>
      <c r="Q86" s="31">
        <v>0</v>
      </c>
      <c r="R86" s="37">
        <v>29</v>
      </c>
      <c r="S86" s="31" t="e">
        <f>VLOOKUP(B86,认定名单!B:C,41,0)</f>
        <v>#N/A</v>
      </c>
      <c r="T86" s="31" t="e">
        <f t="shared" ref="T86:T92" si="50">S86-1</f>
        <v>#N/A</v>
      </c>
      <c r="U86" s="31">
        <v>3</v>
      </c>
      <c r="V86" s="31">
        <f t="shared" si="38"/>
        <v>5</v>
      </c>
      <c r="W86" s="13" t="s">
        <v>94</v>
      </c>
      <c r="X86" s="43" t="s">
        <v>487</v>
      </c>
      <c r="Y86" s="14">
        <f t="shared" si="39"/>
        <v>5</v>
      </c>
      <c r="Z86" s="41" t="e">
        <f>VLOOKUP(B86,认定名单!B:C,35,0)</f>
        <v>#N/A</v>
      </c>
      <c r="AA86" s="31" t="e">
        <f t="shared" si="40"/>
        <v>#N/A</v>
      </c>
      <c r="AB86" s="31" t="s">
        <v>56</v>
      </c>
      <c r="AC86" s="31">
        <f t="shared" si="41"/>
        <v>5</v>
      </c>
      <c r="AD86" s="13" t="s">
        <v>60</v>
      </c>
      <c r="AE86" s="31">
        <f t="shared" si="42"/>
        <v>5</v>
      </c>
      <c r="AF86" s="31" t="s">
        <v>61</v>
      </c>
      <c r="AG86" s="31">
        <f t="shared" si="43"/>
        <v>5</v>
      </c>
      <c r="AH86" s="43" t="e">
        <f>VLOOKUP(B86,认定名单!B:C,17,0)</f>
        <v>#N/A</v>
      </c>
      <c r="AI86" s="13" t="e">
        <f t="shared" si="44"/>
        <v>#N/A</v>
      </c>
      <c r="AJ86" s="41" t="e">
        <f>VLOOKUP(B86,认定名单!B:C,29,0)</f>
        <v>#N/A</v>
      </c>
      <c r="AK86" s="44" t="e">
        <f t="shared" si="45"/>
        <v>#N/A</v>
      </c>
      <c r="AL86" s="13" t="e">
        <f t="shared" si="46"/>
        <v>#N/A</v>
      </c>
      <c r="AM86" s="45"/>
      <c r="AN86" s="46">
        <v>68</v>
      </c>
      <c r="AO86" s="54" t="e">
        <f t="shared" si="47"/>
        <v>#N/A</v>
      </c>
      <c r="BB86" s="7" t="s">
        <v>333</v>
      </c>
      <c r="BC86" s="7">
        <v>2</v>
      </c>
      <c r="BD86" s="8" t="e">
        <f>VLOOKUP(B86,认定名单!B:C,41,0)</f>
        <v>#N/A</v>
      </c>
      <c r="BE86" s="7" t="e">
        <f>VLOOKUP(BB86,认定名单!B:C,42,0)</f>
        <v>#N/A</v>
      </c>
      <c r="BF86" s="7" t="e">
        <f>VLOOKUP(BB86,认定名单!B:C,43,0)</f>
        <v>#N/A</v>
      </c>
      <c r="BG86" s="7" t="e">
        <f t="shared" si="48"/>
        <v>#N/A</v>
      </c>
      <c r="BH86" s="7" t="e">
        <f t="shared" si="49"/>
        <v>#N/A</v>
      </c>
    </row>
    <row r="87" spans="1:60" ht="30" customHeight="1" x14ac:dyDescent="0.2">
      <c r="A87" s="10">
        <v>84</v>
      </c>
      <c r="B87" s="12" t="s">
        <v>198</v>
      </c>
      <c r="C87" s="13" t="s">
        <v>488</v>
      </c>
      <c r="D87" s="13" t="s">
        <v>324</v>
      </c>
      <c r="E87" s="11" t="s">
        <v>131</v>
      </c>
      <c r="F87" s="14">
        <f t="shared" si="34"/>
        <v>5</v>
      </c>
      <c r="G87" s="11" t="s">
        <v>71</v>
      </c>
      <c r="H87" s="11">
        <f t="shared" si="35"/>
        <v>15</v>
      </c>
      <c r="I87" s="12" t="s">
        <v>489</v>
      </c>
      <c r="J87" s="30" t="e">
        <f>VLOOKUP(B87,认定名单!B:C,22,0)</f>
        <v>#N/A</v>
      </c>
      <c r="K87" s="13" t="e">
        <f t="shared" si="36"/>
        <v>#N/A</v>
      </c>
      <c r="L87" s="13" t="s">
        <v>56</v>
      </c>
      <c r="M87" s="35" t="s">
        <v>486</v>
      </c>
      <c r="N87" s="31">
        <f t="shared" si="37"/>
        <v>5</v>
      </c>
      <c r="O87" s="13" t="s">
        <v>59</v>
      </c>
      <c r="P87" s="35"/>
      <c r="Q87" s="31">
        <v>0</v>
      </c>
      <c r="R87" s="37">
        <v>31</v>
      </c>
      <c r="S87" s="31" t="e">
        <f>VLOOKUP(B87,认定名单!B:C,41,0)</f>
        <v>#N/A</v>
      </c>
      <c r="T87" s="31" t="e">
        <f t="shared" si="50"/>
        <v>#N/A</v>
      </c>
      <c r="U87" s="31">
        <v>1</v>
      </c>
      <c r="V87" s="31">
        <f t="shared" si="38"/>
        <v>3</v>
      </c>
      <c r="W87" s="13" t="s">
        <v>59</v>
      </c>
      <c r="X87" s="13"/>
      <c r="Y87" s="14">
        <f t="shared" si="39"/>
        <v>0</v>
      </c>
      <c r="Z87" s="41" t="e">
        <f>VLOOKUP(B87,认定名单!B:C,35,0)</f>
        <v>#N/A</v>
      </c>
      <c r="AA87" s="31" t="e">
        <f t="shared" si="40"/>
        <v>#N/A</v>
      </c>
      <c r="AB87" s="31" t="s">
        <v>56</v>
      </c>
      <c r="AC87" s="31">
        <f t="shared" si="41"/>
        <v>5</v>
      </c>
      <c r="AD87" s="13" t="s">
        <v>59</v>
      </c>
      <c r="AE87" s="31">
        <f t="shared" si="42"/>
        <v>0</v>
      </c>
      <c r="AF87" s="31" t="s">
        <v>125</v>
      </c>
      <c r="AG87" s="31">
        <f t="shared" si="43"/>
        <v>0</v>
      </c>
      <c r="AH87" s="43" t="e">
        <f>VLOOKUP(B87,认定名单!B:C,17,0)</f>
        <v>#N/A</v>
      </c>
      <c r="AI87" s="13" t="e">
        <f t="shared" si="44"/>
        <v>#N/A</v>
      </c>
      <c r="AJ87" s="41" t="e">
        <f>VLOOKUP(B87,认定名单!B:C,29,0)</f>
        <v>#N/A</v>
      </c>
      <c r="AK87" s="44" t="e">
        <f t="shared" si="45"/>
        <v>#N/A</v>
      </c>
      <c r="AL87" s="13" t="e">
        <f t="shared" si="46"/>
        <v>#N/A</v>
      </c>
      <c r="AM87" s="45"/>
      <c r="AN87" s="46">
        <v>48</v>
      </c>
      <c r="AO87" s="54" t="e">
        <f t="shared" si="47"/>
        <v>#N/A</v>
      </c>
      <c r="BB87" s="7" t="s">
        <v>319</v>
      </c>
      <c r="BC87" s="7" t="s">
        <v>69</v>
      </c>
      <c r="BD87" s="8" t="e">
        <f>VLOOKUP(B87,认定名单!B:C,41,0)</f>
        <v>#N/A</v>
      </c>
      <c r="BE87" s="7" t="e">
        <f>VLOOKUP(BB87,认定名单!B:C,42,0)</f>
        <v>#N/A</v>
      </c>
      <c r="BF87" s="7" t="e">
        <f>VLOOKUP(BB87,认定名单!B:C,43,0)</f>
        <v>#N/A</v>
      </c>
      <c r="BG87" s="7" t="e">
        <f t="shared" si="48"/>
        <v>#N/A</v>
      </c>
      <c r="BH87" s="7" t="e">
        <f t="shared" si="49"/>
        <v>#N/A</v>
      </c>
    </row>
    <row r="88" spans="1:60" ht="30" customHeight="1" x14ac:dyDescent="0.2">
      <c r="A88" s="10">
        <v>85</v>
      </c>
      <c r="B88" s="12" t="s">
        <v>159</v>
      </c>
      <c r="C88" s="13" t="s">
        <v>490</v>
      </c>
      <c r="D88" s="13" t="s">
        <v>324</v>
      </c>
      <c r="E88" s="11" t="s">
        <v>81</v>
      </c>
      <c r="F88" s="14">
        <f t="shared" si="34"/>
        <v>5</v>
      </c>
      <c r="G88" s="11" t="s">
        <v>71</v>
      </c>
      <c r="H88" s="11">
        <f t="shared" si="35"/>
        <v>15</v>
      </c>
      <c r="I88" s="12" t="s">
        <v>491</v>
      </c>
      <c r="J88" s="30" t="e">
        <f>VLOOKUP(B88,认定名单!B:C,22,0)</f>
        <v>#N/A</v>
      </c>
      <c r="K88" s="13" t="e">
        <f t="shared" si="36"/>
        <v>#N/A</v>
      </c>
      <c r="L88" s="13" t="s">
        <v>59</v>
      </c>
      <c r="M88" s="35"/>
      <c r="N88" s="31">
        <f t="shared" si="37"/>
        <v>0</v>
      </c>
      <c r="O88" s="13" t="s">
        <v>59</v>
      </c>
      <c r="P88" s="35"/>
      <c r="Q88" s="31">
        <v>0</v>
      </c>
      <c r="R88" s="37">
        <v>2</v>
      </c>
      <c r="S88" s="31" t="e">
        <f>VLOOKUP(B88,认定名单!B:C,41,0)</f>
        <v>#N/A</v>
      </c>
      <c r="T88" s="31" t="e">
        <f t="shared" si="50"/>
        <v>#N/A</v>
      </c>
      <c r="U88" s="31">
        <v>1</v>
      </c>
      <c r="V88" s="31">
        <f t="shared" si="38"/>
        <v>3</v>
      </c>
      <c r="W88" s="13" t="s">
        <v>59</v>
      </c>
      <c r="X88" s="13"/>
      <c r="Y88" s="14">
        <f t="shared" si="39"/>
        <v>0</v>
      </c>
      <c r="Z88" s="41" t="e">
        <f>VLOOKUP(B88,认定名单!B:C,35,0)</f>
        <v>#N/A</v>
      </c>
      <c r="AA88" s="31" t="e">
        <f t="shared" si="40"/>
        <v>#N/A</v>
      </c>
      <c r="AB88" s="13" t="s">
        <v>59</v>
      </c>
      <c r="AC88" s="31">
        <f t="shared" si="41"/>
        <v>0</v>
      </c>
      <c r="AD88" s="13" t="s">
        <v>59</v>
      </c>
      <c r="AE88" s="31">
        <f t="shared" si="42"/>
        <v>0</v>
      </c>
      <c r="AF88" s="31" t="s">
        <v>61</v>
      </c>
      <c r="AG88" s="31">
        <f t="shared" si="43"/>
        <v>5</v>
      </c>
      <c r="AH88" s="43" t="e">
        <f>VLOOKUP(B88,认定名单!B:C,17,0)</f>
        <v>#N/A</v>
      </c>
      <c r="AI88" s="13" t="e">
        <f t="shared" si="44"/>
        <v>#N/A</v>
      </c>
      <c r="AJ88" s="41" t="e">
        <f>VLOOKUP(B88,认定名单!B:C,29,0)</f>
        <v>#N/A</v>
      </c>
      <c r="AK88" s="44" t="e">
        <f t="shared" si="45"/>
        <v>#N/A</v>
      </c>
      <c r="AL88" s="13" t="e">
        <f t="shared" si="46"/>
        <v>#N/A</v>
      </c>
      <c r="AM88" s="45"/>
      <c r="AN88" s="46">
        <v>43</v>
      </c>
      <c r="AO88" s="54" t="e">
        <f t="shared" si="47"/>
        <v>#N/A</v>
      </c>
      <c r="BB88" s="7" t="s">
        <v>492</v>
      </c>
      <c r="BC88" s="7" t="s">
        <v>69</v>
      </c>
      <c r="BD88" s="8" t="e">
        <f>VLOOKUP(B88,认定名单!B:C,41,0)</f>
        <v>#N/A</v>
      </c>
      <c r="BE88" s="7" t="e">
        <f>VLOOKUP(BB88,认定名单!B:C,42,0)</f>
        <v>#N/A</v>
      </c>
      <c r="BF88" s="7" t="e">
        <f>VLOOKUP(BB88,认定名单!B:C,43,0)</f>
        <v>#N/A</v>
      </c>
      <c r="BG88" s="7" t="e">
        <f t="shared" si="48"/>
        <v>#N/A</v>
      </c>
      <c r="BH88" s="7" t="e">
        <f t="shared" si="49"/>
        <v>#N/A</v>
      </c>
    </row>
    <row r="89" spans="1:60" ht="30" customHeight="1" x14ac:dyDescent="0.2">
      <c r="A89" s="10">
        <v>86</v>
      </c>
      <c r="B89" s="12" t="s">
        <v>493</v>
      </c>
      <c r="C89" s="13" t="s">
        <v>494</v>
      </c>
      <c r="D89" s="13" t="s">
        <v>345</v>
      </c>
      <c r="E89" s="11" t="s">
        <v>81</v>
      </c>
      <c r="F89" s="14">
        <f t="shared" si="34"/>
        <v>5</v>
      </c>
      <c r="G89" s="11" t="s">
        <v>82</v>
      </c>
      <c r="H89" s="11">
        <f t="shared" si="35"/>
        <v>10</v>
      </c>
      <c r="I89" s="12" t="s">
        <v>495</v>
      </c>
      <c r="J89" s="30" t="e">
        <f>VLOOKUP(B89,认定名单!B:C,22,0)</f>
        <v>#N/A</v>
      </c>
      <c r="K89" s="13" t="e">
        <f t="shared" si="36"/>
        <v>#N/A</v>
      </c>
      <c r="L89" s="13" t="s">
        <v>56</v>
      </c>
      <c r="M89" s="35" t="s">
        <v>496</v>
      </c>
      <c r="N89" s="31">
        <f t="shared" si="37"/>
        <v>5</v>
      </c>
      <c r="O89" s="13" t="s">
        <v>59</v>
      </c>
      <c r="P89" s="35"/>
      <c r="Q89" s="31">
        <v>0</v>
      </c>
      <c r="R89" s="37">
        <v>5</v>
      </c>
      <c r="S89" s="31" t="e">
        <f>VLOOKUP(B89,认定名单!B:C,41,0)</f>
        <v>#N/A</v>
      </c>
      <c r="T89" s="31" t="e">
        <f t="shared" si="50"/>
        <v>#N/A</v>
      </c>
      <c r="U89" s="31">
        <v>3</v>
      </c>
      <c r="V89" s="31">
        <f t="shared" si="38"/>
        <v>5</v>
      </c>
      <c r="W89" s="13" t="s">
        <v>59</v>
      </c>
      <c r="X89" s="13"/>
      <c r="Y89" s="14">
        <f t="shared" si="39"/>
        <v>0</v>
      </c>
      <c r="Z89" s="41" t="e">
        <f>VLOOKUP(B89,认定名单!B:C,35,0)</f>
        <v>#N/A</v>
      </c>
      <c r="AA89" s="31" t="e">
        <f t="shared" si="40"/>
        <v>#N/A</v>
      </c>
      <c r="AB89" s="31" t="s">
        <v>56</v>
      </c>
      <c r="AC89" s="31">
        <f t="shared" si="41"/>
        <v>5</v>
      </c>
      <c r="AD89" s="13" t="s">
        <v>59</v>
      </c>
      <c r="AE89" s="31">
        <f t="shared" si="42"/>
        <v>0</v>
      </c>
      <c r="AF89" s="31" t="s">
        <v>61</v>
      </c>
      <c r="AG89" s="31">
        <f t="shared" si="43"/>
        <v>5</v>
      </c>
      <c r="AH89" s="43" t="e">
        <f>VLOOKUP(B89,认定名单!B:C,17,0)</f>
        <v>#N/A</v>
      </c>
      <c r="AI89" s="13" t="e">
        <f t="shared" si="44"/>
        <v>#N/A</v>
      </c>
      <c r="AJ89" s="41" t="e">
        <f>VLOOKUP(B89,认定名单!B:C,29,0)</f>
        <v>#N/A</v>
      </c>
      <c r="AK89" s="44" t="e">
        <f t="shared" si="45"/>
        <v>#N/A</v>
      </c>
      <c r="AL89" s="13" t="e">
        <f t="shared" si="46"/>
        <v>#N/A</v>
      </c>
      <c r="AM89" s="45"/>
      <c r="AN89" s="46">
        <v>53</v>
      </c>
      <c r="AO89" s="54" t="e">
        <f t="shared" si="47"/>
        <v>#N/A</v>
      </c>
      <c r="BB89" s="7" t="s">
        <v>219</v>
      </c>
      <c r="BC89" s="7">
        <v>1</v>
      </c>
      <c r="BD89" s="8" t="e">
        <f>VLOOKUP(B89,认定名单!B:C,41,0)</f>
        <v>#N/A</v>
      </c>
      <c r="BE89" s="7" t="e">
        <f>VLOOKUP(BB89,认定名单!B:C,42,0)</f>
        <v>#N/A</v>
      </c>
      <c r="BF89" s="7" t="e">
        <f>VLOOKUP(BB89,认定名单!B:C,43,0)</f>
        <v>#N/A</v>
      </c>
      <c r="BG89" s="7" t="e">
        <f t="shared" si="48"/>
        <v>#N/A</v>
      </c>
      <c r="BH89" s="7" t="e">
        <f t="shared" si="49"/>
        <v>#N/A</v>
      </c>
    </row>
    <row r="90" spans="1:60" ht="30" customHeight="1" x14ac:dyDescent="0.2">
      <c r="A90" s="10">
        <v>87</v>
      </c>
      <c r="B90" s="12" t="s">
        <v>90</v>
      </c>
      <c r="C90" s="13" t="s">
        <v>497</v>
      </c>
      <c r="D90" s="13" t="s">
        <v>345</v>
      </c>
      <c r="E90" s="11" t="s">
        <v>169</v>
      </c>
      <c r="F90" s="14">
        <f t="shared" si="34"/>
        <v>5</v>
      </c>
      <c r="G90" s="23" t="s">
        <v>82</v>
      </c>
      <c r="H90" s="11">
        <f t="shared" si="35"/>
        <v>10</v>
      </c>
      <c r="I90" s="12" t="s">
        <v>498</v>
      </c>
      <c r="J90" s="30" t="e">
        <f>VLOOKUP(B90,认定名单!B:C,22,0)</f>
        <v>#N/A</v>
      </c>
      <c r="K90" s="13" t="e">
        <f t="shared" si="36"/>
        <v>#N/A</v>
      </c>
      <c r="L90" s="13" t="s">
        <v>56</v>
      </c>
      <c r="M90" s="35" t="s">
        <v>499</v>
      </c>
      <c r="N90" s="31">
        <f t="shared" si="37"/>
        <v>5</v>
      </c>
      <c r="O90" s="13" t="s">
        <v>59</v>
      </c>
      <c r="P90" s="35"/>
      <c r="Q90" s="31">
        <v>0</v>
      </c>
      <c r="R90" s="37">
        <v>22</v>
      </c>
      <c r="S90" s="31" t="e">
        <f>VLOOKUP(B90,认定名单!B:C,41,0)</f>
        <v>#N/A</v>
      </c>
      <c r="T90" s="31" t="e">
        <f t="shared" si="50"/>
        <v>#N/A</v>
      </c>
      <c r="U90" s="31">
        <v>1</v>
      </c>
      <c r="V90" s="31">
        <f t="shared" si="38"/>
        <v>3</v>
      </c>
      <c r="W90" s="13" t="s">
        <v>59</v>
      </c>
      <c r="X90" s="13"/>
      <c r="Y90" s="14">
        <f t="shared" si="39"/>
        <v>0</v>
      </c>
      <c r="Z90" s="41" t="e">
        <f>VLOOKUP(B90,认定名单!B:C,35,0)</f>
        <v>#N/A</v>
      </c>
      <c r="AA90" s="31" t="e">
        <f t="shared" si="40"/>
        <v>#N/A</v>
      </c>
      <c r="AB90" s="31" t="s">
        <v>59</v>
      </c>
      <c r="AC90" s="31">
        <f t="shared" si="41"/>
        <v>0</v>
      </c>
      <c r="AD90" s="13" t="s">
        <v>59</v>
      </c>
      <c r="AE90" s="31">
        <f t="shared" si="42"/>
        <v>0</v>
      </c>
      <c r="AF90" s="31" t="s">
        <v>61</v>
      </c>
      <c r="AG90" s="31">
        <f t="shared" si="43"/>
        <v>5</v>
      </c>
      <c r="AH90" s="43" t="e">
        <f>VLOOKUP(B90,认定名单!B:C,17,0)</f>
        <v>#N/A</v>
      </c>
      <c r="AI90" s="13" t="e">
        <f t="shared" si="44"/>
        <v>#N/A</v>
      </c>
      <c r="AJ90" s="41" t="e">
        <f>VLOOKUP(B90,认定名单!B:C,29,0)</f>
        <v>#N/A</v>
      </c>
      <c r="AK90" s="44" t="e">
        <f t="shared" si="45"/>
        <v>#N/A</v>
      </c>
      <c r="AL90" s="13" t="e">
        <f t="shared" si="46"/>
        <v>#N/A</v>
      </c>
      <c r="AM90" s="45"/>
      <c r="AN90" s="46">
        <v>44</v>
      </c>
      <c r="AO90" s="54" t="e">
        <f t="shared" si="47"/>
        <v>#N/A</v>
      </c>
      <c r="BB90" s="7" t="s">
        <v>500</v>
      </c>
      <c r="BC90" s="7" t="s">
        <v>69</v>
      </c>
      <c r="BD90" s="8" t="e">
        <f>VLOOKUP(B90,认定名单!B:C,41,0)</f>
        <v>#N/A</v>
      </c>
      <c r="BE90" s="7" t="e">
        <f>VLOOKUP(BB90,认定名单!B:C,42,0)</f>
        <v>#N/A</v>
      </c>
      <c r="BF90" s="7" t="e">
        <f>VLOOKUP(BB90,认定名单!B:C,43,0)</f>
        <v>#N/A</v>
      </c>
      <c r="BG90" s="7" t="e">
        <f t="shared" si="48"/>
        <v>#N/A</v>
      </c>
      <c r="BH90" s="7" t="e">
        <f t="shared" si="49"/>
        <v>#N/A</v>
      </c>
    </row>
    <row r="91" spans="1:60" ht="30" customHeight="1" x14ac:dyDescent="0.2">
      <c r="A91" s="20">
        <v>88</v>
      </c>
      <c r="B91" s="21" t="s">
        <v>501</v>
      </c>
      <c r="C91" s="13" t="s">
        <v>502</v>
      </c>
      <c r="D91" s="13" t="s">
        <v>324</v>
      </c>
      <c r="E91" s="11" t="s">
        <v>275</v>
      </c>
      <c r="F91" s="14">
        <f t="shared" si="34"/>
        <v>10</v>
      </c>
      <c r="G91" s="11" t="s">
        <v>71</v>
      </c>
      <c r="H91" s="11">
        <f t="shared" si="35"/>
        <v>15</v>
      </c>
      <c r="I91" s="12" t="s">
        <v>220</v>
      </c>
      <c r="J91" s="30" t="e">
        <f>VLOOKUP(B91,认定名单!B:C,22,0)</f>
        <v>#N/A</v>
      </c>
      <c r="K91" s="13" t="e">
        <f t="shared" si="36"/>
        <v>#N/A</v>
      </c>
      <c r="L91" s="13" t="s">
        <v>56</v>
      </c>
      <c r="M91" s="35" t="s">
        <v>503</v>
      </c>
      <c r="N91" s="31">
        <f t="shared" si="37"/>
        <v>5</v>
      </c>
      <c r="O91" s="13" t="s">
        <v>59</v>
      </c>
      <c r="P91" s="35"/>
      <c r="Q91" s="31">
        <v>0</v>
      </c>
      <c r="R91" s="37">
        <v>30</v>
      </c>
      <c r="S91" s="31" t="e">
        <f>VLOOKUP(B91,认定名单!B:C,41,0)</f>
        <v>#N/A</v>
      </c>
      <c r="T91" s="31" t="e">
        <f t="shared" si="50"/>
        <v>#N/A</v>
      </c>
      <c r="U91" s="31">
        <v>2</v>
      </c>
      <c r="V91" s="31">
        <f t="shared" si="38"/>
        <v>4</v>
      </c>
      <c r="W91" s="13" t="s">
        <v>242</v>
      </c>
      <c r="X91" s="67" t="s">
        <v>504</v>
      </c>
      <c r="Y91" s="14">
        <f t="shared" si="39"/>
        <v>5</v>
      </c>
      <c r="Z91" s="41" t="e">
        <f>VLOOKUP(B91,认定名单!B:C,35,0)</f>
        <v>#N/A</v>
      </c>
      <c r="AA91" s="31" t="e">
        <f t="shared" si="40"/>
        <v>#N/A</v>
      </c>
      <c r="AB91" s="31" t="s">
        <v>59</v>
      </c>
      <c r="AC91" s="31">
        <f t="shared" si="41"/>
        <v>0</v>
      </c>
      <c r="AD91" s="13" t="s">
        <v>59</v>
      </c>
      <c r="AE91" s="31">
        <f t="shared" si="42"/>
        <v>0</v>
      </c>
      <c r="AF91" s="69" t="s">
        <v>61</v>
      </c>
      <c r="AG91" s="69">
        <f t="shared" si="43"/>
        <v>5</v>
      </c>
      <c r="AH91" s="43" t="e">
        <f>VLOOKUP(B91,认定名单!B:C,17,0)</f>
        <v>#N/A</v>
      </c>
      <c r="AI91" s="13" t="e">
        <f t="shared" si="44"/>
        <v>#N/A</v>
      </c>
      <c r="AJ91" s="41" t="e">
        <f>VLOOKUP(B91,认定名单!B:C,29,0)</f>
        <v>#N/A</v>
      </c>
      <c r="AK91" s="44" t="e">
        <f t="shared" si="45"/>
        <v>#N/A</v>
      </c>
      <c r="AL91" s="13" t="e">
        <f t="shared" si="46"/>
        <v>#N/A</v>
      </c>
      <c r="AM91" s="45"/>
      <c r="AN91" s="46">
        <v>48</v>
      </c>
      <c r="AO91" s="54" t="e">
        <f t="shared" si="47"/>
        <v>#N/A</v>
      </c>
      <c r="BB91" s="7" t="s">
        <v>505</v>
      </c>
      <c r="BC91" s="7" t="s">
        <v>69</v>
      </c>
      <c r="BD91" s="8" t="e">
        <f>VLOOKUP(B91,认定名单!B:C,41,0)</f>
        <v>#N/A</v>
      </c>
      <c r="BE91" s="7" t="e">
        <f>VLOOKUP(BB91,认定名单!B:C,42,0)</f>
        <v>#N/A</v>
      </c>
      <c r="BF91" s="7" t="e">
        <f>VLOOKUP(BB91,认定名单!B:C,43,0)</f>
        <v>#N/A</v>
      </c>
      <c r="BG91" s="7" t="e">
        <f t="shared" si="48"/>
        <v>#N/A</v>
      </c>
      <c r="BH91" s="7" t="e">
        <f t="shared" si="49"/>
        <v>#N/A</v>
      </c>
    </row>
    <row r="92" spans="1:60" ht="30" customHeight="1" x14ac:dyDescent="0.2">
      <c r="A92" s="10">
        <v>89</v>
      </c>
      <c r="B92" s="12" t="s">
        <v>506</v>
      </c>
      <c r="C92" s="13" t="s">
        <v>507</v>
      </c>
      <c r="D92" s="13" t="s">
        <v>345</v>
      </c>
      <c r="E92" s="11" t="s">
        <v>275</v>
      </c>
      <c r="F92" s="14">
        <f t="shared" si="34"/>
        <v>10</v>
      </c>
      <c r="G92" s="11" t="s">
        <v>71</v>
      </c>
      <c r="H92" s="11">
        <f t="shared" si="35"/>
        <v>15</v>
      </c>
      <c r="I92" s="12" t="s">
        <v>220</v>
      </c>
      <c r="J92" s="30" t="e">
        <f>VLOOKUP(B92,认定名单!B:C,22,0)</f>
        <v>#N/A</v>
      </c>
      <c r="K92" s="13" t="e">
        <f t="shared" si="36"/>
        <v>#N/A</v>
      </c>
      <c r="L92" s="13" t="s">
        <v>56</v>
      </c>
      <c r="M92" s="35" t="s">
        <v>508</v>
      </c>
      <c r="N92" s="31">
        <f t="shared" si="37"/>
        <v>5</v>
      </c>
      <c r="O92" s="13" t="s">
        <v>59</v>
      </c>
      <c r="P92" s="35"/>
      <c r="Q92" s="31">
        <v>0</v>
      </c>
      <c r="R92" s="37">
        <v>47</v>
      </c>
      <c r="S92" s="31" t="e">
        <f>VLOOKUP(B92,认定名单!B:C,41,0)</f>
        <v>#N/A</v>
      </c>
      <c r="T92" s="31" t="e">
        <f t="shared" si="50"/>
        <v>#N/A</v>
      </c>
      <c r="U92" s="31">
        <v>3</v>
      </c>
      <c r="V92" s="31">
        <f t="shared" si="38"/>
        <v>5</v>
      </c>
      <c r="W92" s="13" t="s">
        <v>59</v>
      </c>
      <c r="X92" s="13"/>
      <c r="Y92" s="14">
        <f t="shared" si="39"/>
        <v>0</v>
      </c>
      <c r="Z92" s="41" t="e">
        <f>VLOOKUP(B92,认定名单!B:C,35,0)</f>
        <v>#N/A</v>
      </c>
      <c r="AA92" s="31" t="e">
        <f t="shared" si="40"/>
        <v>#N/A</v>
      </c>
      <c r="AB92" s="13" t="s">
        <v>56</v>
      </c>
      <c r="AC92" s="31">
        <f t="shared" si="41"/>
        <v>5</v>
      </c>
      <c r="AD92" s="13" t="s">
        <v>60</v>
      </c>
      <c r="AE92" s="31">
        <f t="shared" si="42"/>
        <v>5</v>
      </c>
      <c r="AF92" s="31" t="s">
        <v>61</v>
      </c>
      <c r="AG92" s="31">
        <f t="shared" si="43"/>
        <v>5</v>
      </c>
      <c r="AH92" s="43" t="e">
        <f>VLOOKUP(B92,认定名单!B:C,17,0)</f>
        <v>#N/A</v>
      </c>
      <c r="AI92" s="13" t="e">
        <f t="shared" si="44"/>
        <v>#N/A</v>
      </c>
      <c r="AJ92" s="41" t="e">
        <f>VLOOKUP(B92,认定名单!B:C,29,0)</f>
        <v>#N/A</v>
      </c>
      <c r="AK92" s="44" t="e">
        <f t="shared" si="45"/>
        <v>#N/A</v>
      </c>
      <c r="AL92" s="13" t="e">
        <f t="shared" si="46"/>
        <v>#N/A</v>
      </c>
      <c r="AM92" s="45"/>
      <c r="AN92" s="46">
        <v>65</v>
      </c>
      <c r="AO92" s="54" t="e">
        <f t="shared" si="47"/>
        <v>#N/A</v>
      </c>
      <c r="BB92" s="7" t="s">
        <v>509</v>
      </c>
      <c r="BC92" s="7" t="s">
        <v>69</v>
      </c>
      <c r="BD92" s="8" t="e">
        <f>VLOOKUP(B92,认定名单!B:C,41,0)</f>
        <v>#N/A</v>
      </c>
      <c r="BE92" s="7" t="e">
        <f>VLOOKUP(BB92,认定名单!B:C,42,0)</f>
        <v>#N/A</v>
      </c>
      <c r="BF92" s="7" t="e">
        <f>VLOOKUP(BB92,认定名单!B:C,43,0)</f>
        <v>#N/A</v>
      </c>
      <c r="BG92" s="7" t="e">
        <f t="shared" si="48"/>
        <v>#N/A</v>
      </c>
      <c r="BH92" s="7" t="e">
        <f t="shared" si="49"/>
        <v>#N/A</v>
      </c>
    </row>
    <row r="93" spans="1:60" ht="30" customHeight="1" x14ac:dyDescent="0.2">
      <c r="A93" s="20">
        <v>90</v>
      </c>
      <c r="B93" s="21" t="s">
        <v>510</v>
      </c>
      <c r="C93" s="13" t="s">
        <v>511</v>
      </c>
      <c r="D93" s="13" t="s">
        <v>345</v>
      </c>
      <c r="E93" s="11" t="s">
        <v>300</v>
      </c>
      <c r="F93" s="14">
        <f t="shared" si="34"/>
        <v>5</v>
      </c>
      <c r="G93" s="11" t="s">
        <v>82</v>
      </c>
      <c r="H93" s="11">
        <f t="shared" si="35"/>
        <v>10</v>
      </c>
      <c r="I93" s="12" t="s">
        <v>512</v>
      </c>
      <c r="J93" s="30" t="e">
        <f>VLOOKUP(B93,认定名单!B:C,22,0)</f>
        <v>#N/A</v>
      </c>
      <c r="K93" s="13" t="e">
        <f t="shared" si="36"/>
        <v>#N/A</v>
      </c>
      <c r="L93" s="13" t="s">
        <v>56</v>
      </c>
      <c r="M93" s="35" t="s">
        <v>513</v>
      </c>
      <c r="N93" s="31">
        <f t="shared" si="37"/>
        <v>5</v>
      </c>
      <c r="O93" s="13" t="s">
        <v>59</v>
      </c>
      <c r="P93" s="35"/>
      <c r="Q93" s="31">
        <v>0</v>
      </c>
      <c r="R93" s="37">
        <v>8</v>
      </c>
      <c r="S93" s="31" t="e">
        <f>VLOOKUP(B93,认定名单!B:C,41,0)</f>
        <v>#N/A</v>
      </c>
      <c r="T93" s="31">
        <v>0</v>
      </c>
      <c r="U93" s="31">
        <v>0</v>
      </c>
      <c r="V93" s="31">
        <f t="shared" si="38"/>
        <v>2</v>
      </c>
      <c r="W93" s="13" t="s">
        <v>59</v>
      </c>
      <c r="X93" s="13"/>
      <c r="Y93" s="14">
        <f t="shared" si="39"/>
        <v>0</v>
      </c>
      <c r="Z93" s="41" t="e">
        <f>VLOOKUP(B93,认定名单!B:C,35,0)</f>
        <v>#N/A</v>
      </c>
      <c r="AA93" s="31" t="e">
        <f t="shared" si="40"/>
        <v>#N/A</v>
      </c>
      <c r="AB93" s="13" t="s">
        <v>56</v>
      </c>
      <c r="AC93" s="31">
        <f t="shared" si="41"/>
        <v>5</v>
      </c>
      <c r="AD93" s="13" t="s">
        <v>59</v>
      </c>
      <c r="AE93" s="31">
        <f t="shared" si="42"/>
        <v>0</v>
      </c>
      <c r="AF93" s="31" t="s">
        <v>61</v>
      </c>
      <c r="AG93" s="31">
        <f t="shared" si="43"/>
        <v>5</v>
      </c>
      <c r="AH93" s="43" t="e">
        <f>VLOOKUP(B93,认定名单!B:C,17,0)</f>
        <v>#N/A</v>
      </c>
      <c r="AI93" s="13" t="e">
        <f t="shared" si="44"/>
        <v>#N/A</v>
      </c>
      <c r="AJ93" s="41" t="e">
        <f>VLOOKUP(B93,认定名单!B:C,29,0)</f>
        <v>#N/A</v>
      </c>
      <c r="AK93" s="44" t="e">
        <f t="shared" si="45"/>
        <v>#N/A</v>
      </c>
      <c r="AL93" s="13" t="e">
        <f t="shared" si="46"/>
        <v>#N/A</v>
      </c>
      <c r="AM93" s="45"/>
      <c r="AN93" s="46">
        <v>34</v>
      </c>
      <c r="AO93" s="54" t="e">
        <f t="shared" si="47"/>
        <v>#N/A</v>
      </c>
      <c r="BB93" s="7" t="s">
        <v>444</v>
      </c>
      <c r="BC93" s="7">
        <v>1</v>
      </c>
      <c r="BD93" s="8" t="e">
        <f>VLOOKUP(B93,认定名单!B:C,41,0)</f>
        <v>#N/A</v>
      </c>
      <c r="BE93" s="7" t="e">
        <f>VLOOKUP(BB93,认定名单!B:C,42,0)</f>
        <v>#N/A</v>
      </c>
      <c r="BF93" s="7" t="e">
        <f>VLOOKUP(BB93,认定名单!B:C,43,0)</f>
        <v>#N/A</v>
      </c>
      <c r="BG93" s="7" t="e">
        <f t="shared" si="48"/>
        <v>#N/A</v>
      </c>
      <c r="BH93" s="7" t="e">
        <f t="shared" si="49"/>
        <v>#N/A</v>
      </c>
    </row>
    <row r="94" spans="1:60" ht="30" customHeight="1" x14ac:dyDescent="0.2">
      <c r="A94" s="10">
        <v>91</v>
      </c>
      <c r="B94" s="12" t="s">
        <v>255</v>
      </c>
      <c r="C94" s="13" t="s">
        <v>514</v>
      </c>
      <c r="D94" s="13" t="s">
        <v>324</v>
      </c>
      <c r="E94" s="11" t="s">
        <v>275</v>
      </c>
      <c r="F94" s="14">
        <f t="shared" si="34"/>
        <v>10</v>
      </c>
      <c r="G94" s="11" t="s">
        <v>54</v>
      </c>
      <c r="H94" s="11">
        <f t="shared" si="35"/>
        <v>30</v>
      </c>
      <c r="I94" s="12" t="s">
        <v>515</v>
      </c>
      <c r="J94" s="30" t="e">
        <f>VLOOKUP(B94,认定名单!B:C,22,0)</f>
        <v>#N/A</v>
      </c>
      <c r="K94" s="13" t="e">
        <f t="shared" si="36"/>
        <v>#N/A</v>
      </c>
      <c r="L94" s="13" t="s">
        <v>56</v>
      </c>
      <c r="M94" s="35" t="s">
        <v>516</v>
      </c>
      <c r="N94" s="31">
        <f t="shared" si="37"/>
        <v>5</v>
      </c>
      <c r="O94" s="13" t="s">
        <v>59</v>
      </c>
      <c r="P94" s="35"/>
      <c r="Q94" s="31">
        <v>0</v>
      </c>
      <c r="R94" s="37">
        <v>24</v>
      </c>
      <c r="S94" s="31" t="e">
        <f>VLOOKUP(B94,认定名单!B:C,41,0)</f>
        <v>#N/A</v>
      </c>
      <c r="T94" s="31">
        <v>0</v>
      </c>
      <c r="U94" s="31">
        <v>0</v>
      </c>
      <c r="V94" s="31">
        <f t="shared" si="38"/>
        <v>2</v>
      </c>
      <c r="W94" s="13" t="s">
        <v>59</v>
      </c>
      <c r="X94" s="13"/>
      <c r="Y94" s="14">
        <f t="shared" si="39"/>
        <v>0</v>
      </c>
      <c r="Z94" s="41" t="e">
        <f>VLOOKUP(B94,认定名单!B:C,35,0)</f>
        <v>#N/A</v>
      </c>
      <c r="AA94" s="31" t="e">
        <f t="shared" si="40"/>
        <v>#N/A</v>
      </c>
      <c r="AB94" s="13" t="s">
        <v>56</v>
      </c>
      <c r="AC94" s="31">
        <f t="shared" si="41"/>
        <v>5</v>
      </c>
      <c r="AD94" s="13" t="s">
        <v>59</v>
      </c>
      <c r="AE94" s="31">
        <f t="shared" si="42"/>
        <v>0</v>
      </c>
      <c r="AF94" s="31" t="s">
        <v>61</v>
      </c>
      <c r="AG94" s="31">
        <f t="shared" si="43"/>
        <v>5</v>
      </c>
      <c r="AH94" s="43" t="e">
        <f>VLOOKUP(B94,认定名单!B:C,17,0)</f>
        <v>#N/A</v>
      </c>
      <c r="AI94" s="13" t="e">
        <f t="shared" si="44"/>
        <v>#N/A</v>
      </c>
      <c r="AJ94" s="41" t="e">
        <f>VLOOKUP(B94,认定名单!B:C,29,0)</f>
        <v>#N/A</v>
      </c>
      <c r="AK94" s="44" t="e">
        <f t="shared" si="45"/>
        <v>#N/A</v>
      </c>
      <c r="AL94" s="13" t="e">
        <f t="shared" si="46"/>
        <v>#N/A</v>
      </c>
      <c r="AM94" s="45"/>
      <c r="AN94" s="46">
        <v>75</v>
      </c>
      <c r="AO94" s="54" t="e">
        <f t="shared" si="47"/>
        <v>#N/A</v>
      </c>
      <c r="BB94" s="7" t="s">
        <v>299</v>
      </c>
      <c r="BC94" s="7" t="s">
        <v>517</v>
      </c>
      <c r="BD94" s="8" t="e">
        <f>VLOOKUP(B94,认定名单!B:C,41,0)</f>
        <v>#N/A</v>
      </c>
      <c r="BE94" s="7" t="e">
        <f>VLOOKUP(BB94,认定名单!B:C,42,0)</f>
        <v>#N/A</v>
      </c>
      <c r="BF94" s="7" t="e">
        <f>VLOOKUP(BB94,认定名单!B:C,43,0)</f>
        <v>#N/A</v>
      </c>
      <c r="BG94" s="7" t="e">
        <f t="shared" si="48"/>
        <v>#N/A</v>
      </c>
      <c r="BH94" s="7" t="e">
        <f t="shared" si="49"/>
        <v>#N/A</v>
      </c>
    </row>
    <row r="95" spans="1:60" ht="30" customHeight="1" x14ac:dyDescent="0.2">
      <c r="A95" s="15">
        <v>92</v>
      </c>
      <c r="B95" s="16" t="s">
        <v>129</v>
      </c>
      <c r="C95" s="13" t="s">
        <v>518</v>
      </c>
      <c r="D95" s="13" t="s">
        <v>345</v>
      </c>
      <c r="E95" s="11" t="s">
        <v>131</v>
      </c>
      <c r="F95" s="14">
        <f t="shared" si="34"/>
        <v>5</v>
      </c>
      <c r="G95" s="11" t="s">
        <v>82</v>
      </c>
      <c r="H95" s="11">
        <f t="shared" si="35"/>
        <v>10</v>
      </c>
      <c r="I95" s="12" t="s">
        <v>519</v>
      </c>
      <c r="J95" s="30" t="e">
        <f>VLOOKUP(B95,认定名单!B:C,22,0)</f>
        <v>#N/A</v>
      </c>
      <c r="K95" s="13" t="e">
        <f t="shared" si="36"/>
        <v>#N/A</v>
      </c>
      <c r="L95" s="13" t="s">
        <v>56</v>
      </c>
      <c r="M95" s="35" t="s">
        <v>520</v>
      </c>
      <c r="N95" s="31">
        <f t="shared" si="37"/>
        <v>5</v>
      </c>
      <c r="O95" s="13" t="s">
        <v>59</v>
      </c>
      <c r="P95" s="35"/>
      <c r="Q95" s="31">
        <v>0</v>
      </c>
      <c r="R95" s="37">
        <v>25</v>
      </c>
      <c r="S95" s="31" t="e">
        <f>VLOOKUP(B95,认定名单!B:C,41,0)</f>
        <v>#N/A</v>
      </c>
      <c r="T95" s="31" t="e">
        <f>S95-1</f>
        <v>#N/A</v>
      </c>
      <c r="U95" s="31">
        <v>3</v>
      </c>
      <c r="V95" s="31">
        <f t="shared" si="38"/>
        <v>5</v>
      </c>
      <c r="W95" s="13" t="s">
        <v>94</v>
      </c>
      <c r="X95" s="43" t="s">
        <v>521</v>
      </c>
      <c r="Y95" s="14">
        <f t="shared" si="39"/>
        <v>5</v>
      </c>
      <c r="Z95" s="41" t="e">
        <f>VLOOKUP(B95,认定名单!B:C,35,0)</f>
        <v>#N/A</v>
      </c>
      <c r="AA95" s="31" t="e">
        <f t="shared" si="40"/>
        <v>#N/A</v>
      </c>
      <c r="AB95" s="31" t="s">
        <v>59</v>
      </c>
      <c r="AC95" s="31">
        <f t="shared" si="41"/>
        <v>0</v>
      </c>
      <c r="AD95" s="13" t="s">
        <v>59</v>
      </c>
      <c r="AE95" s="31">
        <f t="shared" si="42"/>
        <v>0</v>
      </c>
      <c r="AF95" s="31" t="s">
        <v>61</v>
      </c>
      <c r="AG95" s="31">
        <f t="shared" si="43"/>
        <v>5</v>
      </c>
      <c r="AH95" s="43" t="e">
        <f>VLOOKUP(B95,认定名单!B:C,17,0)</f>
        <v>#N/A</v>
      </c>
      <c r="AI95" s="13" t="e">
        <f t="shared" si="44"/>
        <v>#N/A</v>
      </c>
      <c r="AJ95" s="41" t="e">
        <f>VLOOKUP(B95,认定名单!B:C,29,0)</f>
        <v>#N/A</v>
      </c>
      <c r="AK95" s="44" t="e">
        <f t="shared" si="45"/>
        <v>#N/A</v>
      </c>
      <c r="AL95" s="13" t="e">
        <f t="shared" si="46"/>
        <v>#N/A</v>
      </c>
      <c r="AM95" s="45"/>
      <c r="AN95" s="46">
        <v>56</v>
      </c>
      <c r="AO95" s="54" t="e">
        <f t="shared" si="47"/>
        <v>#N/A</v>
      </c>
      <c r="BB95" s="7" t="s">
        <v>398</v>
      </c>
      <c r="BC95" s="7" t="s">
        <v>69</v>
      </c>
      <c r="BD95" s="8" t="e">
        <f>VLOOKUP(B95,认定名单!B:C,41,0)</f>
        <v>#N/A</v>
      </c>
      <c r="BE95" s="7" t="e">
        <f>VLOOKUP(BB95,认定名单!B:C,42,0)</f>
        <v>#N/A</v>
      </c>
      <c r="BF95" s="7" t="e">
        <f>VLOOKUP(BB95,认定名单!B:C,43,0)</f>
        <v>#N/A</v>
      </c>
      <c r="BG95" s="7" t="e">
        <f t="shared" si="48"/>
        <v>#N/A</v>
      </c>
      <c r="BH95" s="7" t="e">
        <f t="shared" si="49"/>
        <v>#N/A</v>
      </c>
    </row>
    <row r="96" spans="1:60" ht="30" customHeight="1" x14ac:dyDescent="0.2">
      <c r="A96" s="10">
        <v>93</v>
      </c>
      <c r="B96" s="12" t="s">
        <v>79</v>
      </c>
      <c r="C96" s="13" t="s">
        <v>522</v>
      </c>
      <c r="D96" s="13" t="s">
        <v>324</v>
      </c>
      <c r="E96" s="11" t="s">
        <v>186</v>
      </c>
      <c r="F96" s="14">
        <f t="shared" si="34"/>
        <v>15</v>
      </c>
      <c r="G96" s="11" t="s">
        <v>54</v>
      </c>
      <c r="H96" s="11">
        <f t="shared" si="35"/>
        <v>30</v>
      </c>
      <c r="I96" s="12" t="s">
        <v>523</v>
      </c>
      <c r="J96" s="30" t="e">
        <f>VLOOKUP(B96,认定名单!B:C,22,0)</f>
        <v>#N/A</v>
      </c>
      <c r="K96" s="13" t="e">
        <f t="shared" si="36"/>
        <v>#N/A</v>
      </c>
      <c r="L96" s="13" t="s">
        <v>56</v>
      </c>
      <c r="M96" s="35" t="s">
        <v>524</v>
      </c>
      <c r="N96" s="31">
        <f t="shared" si="37"/>
        <v>5</v>
      </c>
      <c r="O96" s="13" t="s">
        <v>59</v>
      </c>
      <c r="P96" s="35"/>
      <c r="Q96" s="31">
        <v>0</v>
      </c>
      <c r="R96" s="37">
        <v>18</v>
      </c>
      <c r="S96" s="31" t="e">
        <f>VLOOKUP(B96,认定名单!B:C,41,0)</f>
        <v>#N/A</v>
      </c>
      <c r="T96" s="31">
        <v>0</v>
      </c>
      <c r="U96" s="31">
        <v>0</v>
      </c>
      <c r="V96" s="31">
        <f t="shared" si="38"/>
        <v>2</v>
      </c>
      <c r="W96" s="13" t="s">
        <v>59</v>
      </c>
      <c r="X96" s="13"/>
      <c r="Y96" s="14">
        <f t="shared" si="39"/>
        <v>0</v>
      </c>
      <c r="Z96" s="41" t="e">
        <f>VLOOKUP(B96,认定名单!B:C,35,0)</f>
        <v>#N/A</v>
      </c>
      <c r="AA96" s="31" t="e">
        <f t="shared" si="40"/>
        <v>#N/A</v>
      </c>
      <c r="AB96" s="13" t="s">
        <v>59</v>
      </c>
      <c r="AC96" s="31">
        <f t="shared" si="41"/>
        <v>0</v>
      </c>
      <c r="AD96" s="13" t="s">
        <v>59</v>
      </c>
      <c r="AE96" s="31">
        <f t="shared" si="42"/>
        <v>0</v>
      </c>
      <c r="AF96" s="31" t="s">
        <v>61</v>
      </c>
      <c r="AG96" s="31">
        <f t="shared" si="43"/>
        <v>5</v>
      </c>
      <c r="AH96" s="43" t="e">
        <f>VLOOKUP(B96,认定名单!B:C,17,0)</f>
        <v>#N/A</v>
      </c>
      <c r="AI96" s="13" t="e">
        <f t="shared" si="44"/>
        <v>#N/A</v>
      </c>
      <c r="AJ96" s="41" t="e">
        <f>VLOOKUP(B96,认定名单!B:C,29,0)</f>
        <v>#N/A</v>
      </c>
      <c r="AK96" s="44" t="e">
        <f t="shared" si="45"/>
        <v>#N/A</v>
      </c>
      <c r="AL96" s="13" t="e">
        <f t="shared" si="46"/>
        <v>#N/A</v>
      </c>
      <c r="AM96" s="45"/>
      <c r="AN96" s="46">
        <v>77</v>
      </c>
      <c r="AO96" s="54" t="e">
        <f t="shared" si="47"/>
        <v>#N/A</v>
      </c>
      <c r="BB96" s="63" t="s">
        <v>525</v>
      </c>
      <c r="BC96" s="7" t="s">
        <v>69</v>
      </c>
      <c r="BD96" s="8" t="e">
        <f>VLOOKUP(B96,认定名单!B:C,41,0)</f>
        <v>#N/A</v>
      </c>
      <c r="BE96" s="7" t="e">
        <f>VLOOKUP(BB96,认定名单!B:C,42,0)</f>
        <v>#N/A</v>
      </c>
      <c r="BF96" s="7" t="e">
        <f>VLOOKUP(BB96,认定名单!B:C,43,0)</f>
        <v>#N/A</v>
      </c>
      <c r="BG96" s="7" t="e">
        <f t="shared" si="48"/>
        <v>#N/A</v>
      </c>
      <c r="BH96" s="7" t="e">
        <f t="shared" si="49"/>
        <v>#N/A</v>
      </c>
    </row>
    <row r="97" spans="1:60" ht="30" customHeight="1" x14ac:dyDescent="0.2">
      <c r="A97" s="10">
        <v>94</v>
      </c>
      <c r="B97" s="12" t="s">
        <v>526</v>
      </c>
      <c r="C97" s="13" t="s">
        <v>527</v>
      </c>
      <c r="D97" s="13" t="s">
        <v>324</v>
      </c>
      <c r="E97" s="11" t="s">
        <v>104</v>
      </c>
      <c r="F97" s="14">
        <f t="shared" si="34"/>
        <v>5</v>
      </c>
      <c r="G97" s="11" t="s">
        <v>82</v>
      </c>
      <c r="H97" s="11">
        <f t="shared" si="35"/>
        <v>10</v>
      </c>
      <c r="I97" s="12" t="s">
        <v>528</v>
      </c>
      <c r="J97" s="30" t="e">
        <f>VLOOKUP(B97,认定名单!B:C,22,0)</f>
        <v>#N/A</v>
      </c>
      <c r="K97" s="13" t="e">
        <f t="shared" si="36"/>
        <v>#N/A</v>
      </c>
      <c r="L97" s="13" t="s">
        <v>56</v>
      </c>
      <c r="M97" s="35" t="s">
        <v>529</v>
      </c>
      <c r="N97" s="31">
        <f t="shared" si="37"/>
        <v>5</v>
      </c>
      <c r="O97" s="13" t="s">
        <v>59</v>
      </c>
      <c r="P97" s="35"/>
      <c r="Q97" s="31">
        <v>0</v>
      </c>
      <c r="R97" s="37">
        <v>24</v>
      </c>
      <c r="S97" s="31" t="e">
        <f>VLOOKUP(B97,认定名单!B:C,41,0)</f>
        <v>#N/A</v>
      </c>
      <c r="T97" s="31">
        <v>0</v>
      </c>
      <c r="U97" s="31">
        <v>0</v>
      </c>
      <c r="V97" s="31">
        <f t="shared" si="38"/>
        <v>2</v>
      </c>
      <c r="W97" s="13" t="s">
        <v>59</v>
      </c>
      <c r="X97" s="13"/>
      <c r="Y97" s="14">
        <f t="shared" si="39"/>
        <v>0</v>
      </c>
      <c r="Z97" s="41" t="e">
        <f>VLOOKUP(B97,认定名单!B:C,35,0)</f>
        <v>#N/A</v>
      </c>
      <c r="AA97" s="31" t="e">
        <f t="shared" si="40"/>
        <v>#N/A</v>
      </c>
      <c r="AB97" s="13" t="s">
        <v>59</v>
      </c>
      <c r="AC97" s="31">
        <f t="shared" si="41"/>
        <v>0</v>
      </c>
      <c r="AD97" s="13" t="s">
        <v>59</v>
      </c>
      <c r="AE97" s="31">
        <f t="shared" si="42"/>
        <v>0</v>
      </c>
      <c r="AF97" s="31" t="s">
        <v>61</v>
      </c>
      <c r="AG97" s="31">
        <f t="shared" si="43"/>
        <v>5</v>
      </c>
      <c r="AH97" s="43" t="e">
        <f>VLOOKUP(B97,认定名单!B:C,17,0)</f>
        <v>#N/A</v>
      </c>
      <c r="AI97" s="13" t="e">
        <f t="shared" si="44"/>
        <v>#N/A</v>
      </c>
      <c r="AJ97" s="41" t="e">
        <f>VLOOKUP(B97,认定名单!B:C,29,0)</f>
        <v>#N/A</v>
      </c>
      <c r="AK97" s="44" t="e">
        <f t="shared" si="45"/>
        <v>#N/A</v>
      </c>
      <c r="AL97" s="13" t="e">
        <f t="shared" si="46"/>
        <v>#N/A</v>
      </c>
      <c r="AM97" s="45"/>
      <c r="AN97" s="46">
        <v>47</v>
      </c>
      <c r="AO97" s="54" t="e">
        <f t="shared" si="47"/>
        <v>#N/A</v>
      </c>
      <c r="BB97" s="7" t="s">
        <v>530</v>
      </c>
      <c r="BC97" s="7" t="s">
        <v>69</v>
      </c>
      <c r="BD97" s="8" t="e">
        <f>VLOOKUP(B97,认定名单!B:C,41,0)</f>
        <v>#N/A</v>
      </c>
      <c r="BE97" s="7" t="e">
        <f>VLOOKUP(BB97,认定名单!B:C,42,0)</f>
        <v>#N/A</v>
      </c>
      <c r="BF97" s="7" t="e">
        <f>VLOOKUP(BB97,认定名单!B:C,43,0)</f>
        <v>#N/A</v>
      </c>
      <c r="BG97" s="7" t="e">
        <f t="shared" si="48"/>
        <v>#N/A</v>
      </c>
      <c r="BH97" s="7" t="e">
        <f t="shared" si="49"/>
        <v>#N/A</v>
      </c>
    </row>
    <row r="98" spans="1:60" ht="30" customHeight="1" x14ac:dyDescent="0.2">
      <c r="A98" s="10">
        <v>95</v>
      </c>
      <c r="B98" s="12" t="s">
        <v>492</v>
      </c>
      <c r="C98" s="13" t="s">
        <v>531</v>
      </c>
      <c r="D98" s="13" t="s">
        <v>324</v>
      </c>
      <c r="E98" s="11" t="s">
        <v>169</v>
      </c>
      <c r="F98" s="14">
        <f t="shared" si="34"/>
        <v>5</v>
      </c>
      <c r="G98" s="11" t="s">
        <v>82</v>
      </c>
      <c r="H98" s="11">
        <f t="shared" si="35"/>
        <v>10</v>
      </c>
      <c r="I98" s="12" t="s">
        <v>532</v>
      </c>
      <c r="J98" s="30" t="e">
        <f>VLOOKUP(B98,认定名单!B:C,22,0)</f>
        <v>#N/A</v>
      </c>
      <c r="K98" s="13" t="e">
        <f t="shared" si="36"/>
        <v>#N/A</v>
      </c>
      <c r="L98" s="13" t="s">
        <v>59</v>
      </c>
      <c r="M98" s="35"/>
      <c r="N98" s="31">
        <f t="shared" si="37"/>
        <v>0</v>
      </c>
      <c r="O98" s="13" t="s">
        <v>59</v>
      </c>
      <c r="P98" s="35"/>
      <c r="Q98" s="31">
        <v>0</v>
      </c>
      <c r="R98" s="37">
        <v>11</v>
      </c>
      <c r="S98" s="31" t="e">
        <f>VLOOKUP(B98,认定名单!B:C,41,0)</f>
        <v>#N/A</v>
      </c>
      <c r="T98" s="31" t="e">
        <f>S98-1</f>
        <v>#N/A</v>
      </c>
      <c r="U98" s="31">
        <v>3</v>
      </c>
      <c r="V98" s="31">
        <f t="shared" si="38"/>
        <v>5</v>
      </c>
      <c r="W98" s="13" t="s">
        <v>94</v>
      </c>
      <c r="X98" s="43" t="s">
        <v>533</v>
      </c>
      <c r="Y98" s="14">
        <f t="shared" si="39"/>
        <v>5</v>
      </c>
      <c r="Z98" s="41" t="e">
        <f>VLOOKUP(B98,认定名单!B:C,35,0)</f>
        <v>#N/A</v>
      </c>
      <c r="AA98" s="31" t="e">
        <f t="shared" si="40"/>
        <v>#N/A</v>
      </c>
      <c r="AB98" s="13" t="s">
        <v>59</v>
      </c>
      <c r="AC98" s="31">
        <f t="shared" si="41"/>
        <v>0</v>
      </c>
      <c r="AD98" s="13" t="s">
        <v>60</v>
      </c>
      <c r="AE98" s="31">
        <f t="shared" si="42"/>
        <v>5</v>
      </c>
      <c r="AF98" s="31" t="s">
        <v>61</v>
      </c>
      <c r="AG98" s="31">
        <f t="shared" si="43"/>
        <v>5</v>
      </c>
      <c r="AH98" s="43" t="e">
        <f>VLOOKUP(B98,认定名单!B:C,17,0)</f>
        <v>#N/A</v>
      </c>
      <c r="AI98" s="13" t="e">
        <f t="shared" si="44"/>
        <v>#N/A</v>
      </c>
      <c r="AJ98" s="41" t="e">
        <f>VLOOKUP(B98,认定名单!B:C,29,0)</f>
        <v>#N/A</v>
      </c>
      <c r="AK98" s="44" t="e">
        <f t="shared" si="45"/>
        <v>#N/A</v>
      </c>
      <c r="AL98" s="13" t="e">
        <f t="shared" si="46"/>
        <v>#N/A</v>
      </c>
      <c r="AM98" s="45"/>
      <c r="AN98" s="46">
        <v>55</v>
      </c>
      <c r="AO98" s="54" t="e">
        <f t="shared" si="47"/>
        <v>#N/A</v>
      </c>
      <c r="BB98" s="7" t="s">
        <v>534</v>
      </c>
      <c r="BC98" s="7" t="s">
        <v>69</v>
      </c>
      <c r="BD98" s="8" t="e">
        <f>VLOOKUP(B98,认定名单!B:C,41,0)</f>
        <v>#N/A</v>
      </c>
      <c r="BE98" s="7" t="e">
        <f>VLOOKUP(BB98,认定名单!B:C,42,0)</f>
        <v>#N/A</v>
      </c>
      <c r="BF98" s="7" t="e">
        <f>VLOOKUP(BB98,认定名单!B:C,43,0)</f>
        <v>#N/A</v>
      </c>
      <c r="BG98" s="7" t="e">
        <f t="shared" si="48"/>
        <v>#N/A</v>
      </c>
      <c r="BH98" s="7" t="e">
        <f t="shared" si="49"/>
        <v>#N/A</v>
      </c>
    </row>
    <row r="99" spans="1:60" ht="30" customHeight="1" x14ac:dyDescent="0.2">
      <c r="A99" s="10">
        <v>96</v>
      </c>
      <c r="B99" s="12" t="s">
        <v>535</v>
      </c>
      <c r="C99" s="13" t="s">
        <v>536</v>
      </c>
      <c r="D99" s="13" t="s">
        <v>324</v>
      </c>
      <c r="E99" s="11" t="s">
        <v>59</v>
      </c>
      <c r="F99" s="14">
        <f t="shared" si="34"/>
        <v>0</v>
      </c>
      <c r="G99" s="11" t="s">
        <v>59</v>
      </c>
      <c r="H99" s="11">
        <f t="shared" si="35"/>
        <v>0</v>
      </c>
      <c r="I99" s="12" t="s">
        <v>59</v>
      </c>
      <c r="J99" s="30" t="e">
        <f>VLOOKUP(B99,认定名单!B:C,22,0)</f>
        <v>#N/A</v>
      </c>
      <c r="K99" s="13" t="e">
        <f t="shared" si="36"/>
        <v>#N/A</v>
      </c>
      <c r="L99" s="13" t="s">
        <v>59</v>
      </c>
      <c r="M99" s="35"/>
      <c r="N99" s="31">
        <f t="shared" si="37"/>
        <v>0</v>
      </c>
      <c r="O99" s="13" t="s">
        <v>59</v>
      </c>
      <c r="P99" s="35"/>
      <c r="Q99" s="31">
        <v>0</v>
      </c>
      <c r="R99" s="37">
        <v>23</v>
      </c>
      <c r="S99" s="31" t="e">
        <f>VLOOKUP(B99,认定名单!B:C,41,0)</f>
        <v>#N/A</v>
      </c>
      <c r="T99" s="31">
        <v>0</v>
      </c>
      <c r="U99" s="31">
        <v>0</v>
      </c>
      <c r="V99" s="31">
        <f t="shared" si="38"/>
        <v>2</v>
      </c>
      <c r="W99" s="13" t="s">
        <v>59</v>
      </c>
      <c r="X99" s="13"/>
      <c r="Y99" s="14">
        <f t="shared" si="39"/>
        <v>0</v>
      </c>
      <c r="Z99" s="41" t="e">
        <f>VLOOKUP(B99,认定名单!B:C,35,0)</f>
        <v>#N/A</v>
      </c>
      <c r="AA99" s="31" t="e">
        <f t="shared" si="40"/>
        <v>#N/A</v>
      </c>
      <c r="AB99" s="31" t="s">
        <v>59</v>
      </c>
      <c r="AC99" s="31">
        <f t="shared" si="41"/>
        <v>0</v>
      </c>
      <c r="AD99" s="13" t="s">
        <v>59</v>
      </c>
      <c r="AE99" s="31">
        <f t="shared" si="42"/>
        <v>0</v>
      </c>
      <c r="AF99" s="31" t="s">
        <v>61</v>
      </c>
      <c r="AG99" s="31">
        <f t="shared" si="43"/>
        <v>5</v>
      </c>
      <c r="AH99" s="43" t="e">
        <f>VLOOKUP(B99,认定名单!B:C,17,0)</f>
        <v>#N/A</v>
      </c>
      <c r="AI99" s="13" t="e">
        <f t="shared" si="44"/>
        <v>#N/A</v>
      </c>
      <c r="AJ99" s="41" t="e">
        <f>VLOOKUP(B99,认定名单!B:C,29,0)</f>
        <v>#N/A</v>
      </c>
      <c r="AK99" s="44" t="e">
        <f t="shared" si="45"/>
        <v>#N/A</v>
      </c>
      <c r="AL99" s="13" t="e">
        <f t="shared" si="46"/>
        <v>#N/A</v>
      </c>
      <c r="AM99" s="45"/>
      <c r="AN99" s="46">
        <v>22</v>
      </c>
      <c r="AO99" s="54" t="e">
        <f t="shared" si="47"/>
        <v>#N/A</v>
      </c>
      <c r="BB99" s="7" t="s">
        <v>537</v>
      </c>
      <c r="BC99" s="7" t="s">
        <v>69</v>
      </c>
      <c r="BD99" s="8" t="e">
        <f>VLOOKUP(B99,认定名单!B:C,41,0)</f>
        <v>#N/A</v>
      </c>
      <c r="BE99" s="7" t="e">
        <f>VLOOKUP(BB99,认定名单!B:C,42,0)</f>
        <v>#N/A</v>
      </c>
      <c r="BF99" s="7" t="e">
        <f>VLOOKUP(BB99,认定名单!B:C,43,0)</f>
        <v>#N/A</v>
      </c>
      <c r="BG99" s="7" t="e">
        <f t="shared" si="48"/>
        <v>#N/A</v>
      </c>
      <c r="BH99" s="7" t="e">
        <f t="shared" si="49"/>
        <v>#N/A</v>
      </c>
    </row>
    <row r="100" spans="1:60" ht="30" customHeight="1" x14ac:dyDescent="0.2">
      <c r="A100" s="10">
        <v>97</v>
      </c>
      <c r="B100" s="12" t="s">
        <v>538</v>
      </c>
      <c r="C100" s="13" t="s">
        <v>539</v>
      </c>
      <c r="D100" s="13" t="s">
        <v>324</v>
      </c>
      <c r="E100" s="11" t="s">
        <v>81</v>
      </c>
      <c r="F100" s="14">
        <f t="shared" ref="F100:F131" si="51">VLOOKUP(E100,AR:AS,2,0)</f>
        <v>5</v>
      </c>
      <c r="G100" s="11" t="s">
        <v>71</v>
      </c>
      <c r="H100" s="11">
        <f t="shared" ref="H100:H131" si="52">VLOOKUP(G100,AT:AU,2,0)</f>
        <v>15</v>
      </c>
      <c r="I100" s="12" t="s">
        <v>540</v>
      </c>
      <c r="J100" s="30" t="e">
        <f>VLOOKUP(B100,认定名单!B:C,22,0)</f>
        <v>#N/A</v>
      </c>
      <c r="K100" s="13" t="e">
        <f t="shared" ref="K100:K131" si="53">IF(J100&gt;=70%,"5",IF(AND(J100&gt;=60%,J100&lt;70%),"3",IF(AND(J100&gt;=50%,J100&lt;60%),"1",IF(J100&lt;50%,"0"))))</f>
        <v>#N/A</v>
      </c>
      <c r="L100" s="13" t="s">
        <v>56</v>
      </c>
      <c r="M100" s="35" t="s">
        <v>541</v>
      </c>
      <c r="N100" s="31">
        <f t="shared" ref="N100:N131" si="54">IF(L100="有",5,0)</f>
        <v>5</v>
      </c>
      <c r="O100" s="13" t="s">
        <v>59</v>
      </c>
      <c r="P100" s="35"/>
      <c r="Q100" s="31">
        <v>0</v>
      </c>
      <c r="R100" s="37">
        <v>55</v>
      </c>
      <c r="S100" s="31" t="e">
        <f>VLOOKUP(B100,认定名单!B:C,41,0)</f>
        <v>#N/A</v>
      </c>
      <c r="T100" s="31">
        <v>0</v>
      </c>
      <c r="U100" s="31">
        <v>0</v>
      </c>
      <c r="V100" s="31">
        <f t="shared" ref="V100:V131" si="55">IF(R100&gt;=1,"2",IF(R100&lt;1,"0"))+U100</f>
        <v>2</v>
      </c>
      <c r="W100" s="13" t="s">
        <v>94</v>
      </c>
      <c r="X100" s="43" t="s">
        <v>542</v>
      </c>
      <c r="Y100" s="14">
        <f t="shared" ref="Y100:Y131" si="56">VLOOKUP(W100,$AV$4:$AW$8,2,0)</f>
        <v>5</v>
      </c>
      <c r="Z100" s="41" t="e">
        <f>VLOOKUP(B100,认定名单!B:C,35,0)</f>
        <v>#N/A</v>
      </c>
      <c r="AA100" s="31" t="e">
        <f t="shared" ref="AA100:AA131" si="57">IF(Z100&gt;=3%,5,0)</f>
        <v>#N/A</v>
      </c>
      <c r="AB100" s="31" t="s">
        <v>56</v>
      </c>
      <c r="AC100" s="31">
        <f t="shared" ref="AC100:AC131" si="58">IF(AB100="有",5,0)</f>
        <v>5</v>
      </c>
      <c r="AD100" s="13" t="s">
        <v>60</v>
      </c>
      <c r="AE100" s="31">
        <f t="shared" ref="AE100:AE131" si="59">VLOOKUP(AD100,AX:AY,2,0)</f>
        <v>5</v>
      </c>
      <c r="AF100" s="31" t="s">
        <v>61</v>
      </c>
      <c r="AG100" s="31">
        <f t="shared" ref="AG100:AG131" si="60">IF(AF100="是",5,0)</f>
        <v>5</v>
      </c>
      <c r="AH100" s="43" t="e">
        <f>VLOOKUP(B100,认定名单!B:C,17,0)</f>
        <v>#N/A</v>
      </c>
      <c r="AI100" s="13" t="e">
        <f t="shared" ref="AI100:AI131" si="61">IF(AH100&gt;=10%,"5",IF(AND(AH100&gt;=5%,AH100&lt;10%),"4",IF(AND(AH100&gt;=0%,AH100&lt;5%),"3","1")))</f>
        <v>#N/A</v>
      </c>
      <c r="AJ100" s="41" t="e">
        <f>VLOOKUP(B100,认定名单!B:C,29,0)</f>
        <v>#N/A</v>
      </c>
      <c r="AK100" s="44" t="e">
        <f t="shared" ref="AK100:AK131" si="62">IF(AJ100&gt;=10%,"5",IF(AND(AJ100&gt;=0%,AJ100&lt;10%),"3",IF(AND(AJ100&gt;=(-5%),AJ100&lt;0%),"2","1")))</f>
        <v>#N/A</v>
      </c>
      <c r="AL100" s="13" t="e">
        <f t="shared" ref="AL100:AL131" si="63">AK100+AI100+AG100+AE100+AC100+AA100+Y100+V100+Q100+N100+K100+H100+F100</f>
        <v>#N/A</v>
      </c>
      <c r="AM100" s="45"/>
      <c r="AN100" s="46">
        <v>60</v>
      </c>
      <c r="AO100" s="54" t="e">
        <f t="shared" ref="AO100:AO131" si="64">AL100-AN100</f>
        <v>#N/A</v>
      </c>
      <c r="BB100" s="63" t="s">
        <v>543</v>
      </c>
      <c r="BC100" s="7">
        <v>1</v>
      </c>
      <c r="BD100" s="8" t="e">
        <f>VLOOKUP(B100,认定名单!B:C,41,0)</f>
        <v>#N/A</v>
      </c>
      <c r="BE100" s="7" t="e">
        <f>VLOOKUP(BB100,认定名单!B:C,42,0)</f>
        <v>#N/A</v>
      </c>
      <c r="BF100" s="7" t="e">
        <f>VLOOKUP(BB100,认定名单!B:C,43,0)</f>
        <v>#N/A</v>
      </c>
      <c r="BG100" s="7" t="e">
        <f t="shared" si="48"/>
        <v>#N/A</v>
      </c>
      <c r="BH100" s="7" t="e">
        <f t="shared" si="49"/>
        <v>#N/A</v>
      </c>
    </row>
    <row r="101" spans="1:60" ht="30" customHeight="1" x14ac:dyDescent="0.2">
      <c r="A101" s="10">
        <v>98</v>
      </c>
      <c r="B101" s="12" t="s">
        <v>353</v>
      </c>
      <c r="C101" s="13" t="s">
        <v>544</v>
      </c>
      <c r="D101" s="13" t="s">
        <v>324</v>
      </c>
      <c r="E101" s="11" t="s">
        <v>59</v>
      </c>
      <c r="F101" s="14">
        <f t="shared" si="51"/>
        <v>0</v>
      </c>
      <c r="G101" s="11" t="s">
        <v>59</v>
      </c>
      <c r="H101" s="11">
        <f t="shared" si="52"/>
        <v>0</v>
      </c>
      <c r="I101" s="12" t="s">
        <v>59</v>
      </c>
      <c r="J101" s="30" t="e">
        <f>VLOOKUP(B101,认定名单!B:C,22,0)</f>
        <v>#N/A</v>
      </c>
      <c r="K101" s="13" t="e">
        <f t="shared" si="53"/>
        <v>#N/A</v>
      </c>
      <c r="L101" s="13" t="s">
        <v>56</v>
      </c>
      <c r="M101" s="35" t="s">
        <v>545</v>
      </c>
      <c r="N101" s="31">
        <f t="shared" si="54"/>
        <v>5</v>
      </c>
      <c r="O101" s="13" t="s">
        <v>59</v>
      </c>
      <c r="P101" s="35"/>
      <c r="Q101" s="31">
        <v>0</v>
      </c>
      <c r="R101" s="37">
        <v>24</v>
      </c>
      <c r="S101" s="31" t="e">
        <f>VLOOKUP(B101,认定名单!B:C,41,0)</f>
        <v>#N/A</v>
      </c>
      <c r="T101" s="31">
        <v>0</v>
      </c>
      <c r="U101" s="31">
        <v>0</v>
      </c>
      <c r="V101" s="31">
        <f t="shared" si="55"/>
        <v>2</v>
      </c>
      <c r="W101" s="13" t="s">
        <v>94</v>
      </c>
      <c r="X101" s="43" t="s">
        <v>546</v>
      </c>
      <c r="Y101" s="14">
        <f t="shared" si="56"/>
        <v>5</v>
      </c>
      <c r="Z101" s="41" t="e">
        <f>VLOOKUP(B101,认定名单!B:C,35,0)</f>
        <v>#N/A</v>
      </c>
      <c r="AA101" s="31" t="e">
        <f t="shared" si="57"/>
        <v>#N/A</v>
      </c>
      <c r="AB101" s="31" t="s">
        <v>59</v>
      </c>
      <c r="AC101" s="31">
        <f t="shared" si="58"/>
        <v>0</v>
      </c>
      <c r="AD101" s="13" t="s">
        <v>59</v>
      </c>
      <c r="AE101" s="31">
        <f t="shared" si="59"/>
        <v>0</v>
      </c>
      <c r="AF101" s="31" t="s">
        <v>61</v>
      </c>
      <c r="AG101" s="31">
        <f t="shared" si="60"/>
        <v>5</v>
      </c>
      <c r="AH101" s="43" t="e">
        <f>VLOOKUP(B101,认定名单!B:C,17,0)</f>
        <v>#N/A</v>
      </c>
      <c r="AI101" s="13" t="e">
        <f t="shared" si="61"/>
        <v>#N/A</v>
      </c>
      <c r="AJ101" s="41" t="e">
        <f>VLOOKUP(B101,认定名单!B:C,29,0)</f>
        <v>#N/A</v>
      </c>
      <c r="AK101" s="44" t="e">
        <f t="shared" si="62"/>
        <v>#N/A</v>
      </c>
      <c r="AL101" s="13" t="e">
        <f t="shared" si="63"/>
        <v>#N/A</v>
      </c>
      <c r="AM101" s="45"/>
      <c r="AN101" s="46">
        <v>34</v>
      </c>
      <c r="AO101" s="54" t="e">
        <f t="shared" si="64"/>
        <v>#N/A</v>
      </c>
      <c r="BB101" s="7" t="s">
        <v>547</v>
      </c>
      <c r="BC101" s="7">
        <v>1</v>
      </c>
      <c r="BD101" s="8" t="e">
        <f>VLOOKUP(B101,认定名单!B:C,41,0)</f>
        <v>#N/A</v>
      </c>
      <c r="BE101" s="7" t="e">
        <f>VLOOKUP(BB101,认定名单!B:C,42,0)</f>
        <v>#N/A</v>
      </c>
      <c r="BF101" s="7" t="e">
        <f>VLOOKUP(BB101,认定名单!B:C,43,0)</f>
        <v>#N/A</v>
      </c>
      <c r="BG101" s="7" t="e">
        <f t="shared" si="48"/>
        <v>#N/A</v>
      </c>
      <c r="BH101" s="7" t="e">
        <f t="shared" si="49"/>
        <v>#N/A</v>
      </c>
    </row>
    <row r="102" spans="1:60" ht="30" customHeight="1" x14ac:dyDescent="0.2">
      <c r="A102" s="10">
        <v>99</v>
      </c>
      <c r="B102" s="12" t="s">
        <v>548</v>
      </c>
      <c r="C102" s="13" t="s">
        <v>549</v>
      </c>
      <c r="D102" s="13" t="s">
        <v>324</v>
      </c>
      <c r="E102" s="11" t="s">
        <v>96</v>
      </c>
      <c r="F102" s="14">
        <f t="shared" si="51"/>
        <v>15</v>
      </c>
      <c r="G102" s="11" t="s">
        <v>54</v>
      </c>
      <c r="H102" s="11">
        <f t="shared" si="52"/>
        <v>30</v>
      </c>
      <c r="I102" s="12" t="s">
        <v>550</v>
      </c>
      <c r="J102" s="30" t="e">
        <f>VLOOKUP(B102,认定名单!B:C,22,0)</f>
        <v>#N/A</v>
      </c>
      <c r="K102" s="13" t="e">
        <f t="shared" si="53"/>
        <v>#N/A</v>
      </c>
      <c r="L102" s="13" t="s">
        <v>56</v>
      </c>
      <c r="M102" s="35" t="s">
        <v>551</v>
      </c>
      <c r="N102" s="31">
        <f t="shared" si="54"/>
        <v>5</v>
      </c>
      <c r="O102" s="13" t="s">
        <v>59</v>
      </c>
      <c r="P102" s="35"/>
      <c r="Q102" s="31">
        <v>0</v>
      </c>
      <c r="R102" s="37">
        <v>28</v>
      </c>
      <c r="S102" s="31" t="e">
        <f>VLOOKUP(B102,认定名单!B:C,41,0)</f>
        <v>#N/A</v>
      </c>
      <c r="T102" s="31" t="e">
        <f>S102-1</f>
        <v>#N/A</v>
      </c>
      <c r="U102" s="31">
        <v>2</v>
      </c>
      <c r="V102" s="31">
        <f t="shared" si="55"/>
        <v>4</v>
      </c>
      <c r="W102" s="13" t="s">
        <v>94</v>
      </c>
      <c r="X102" s="43" t="s">
        <v>552</v>
      </c>
      <c r="Y102" s="14">
        <f t="shared" si="56"/>
        <v>5</v>
      </c>
      <c r="Z102" s="41" t="e">
        <f>VLOOKUP(B102,认定名单!B:C,35,0)</f>
        <v>#N/A</v>
      </c>
      <c r="AA102" s="31" t="e">
        <f t="shared" si="57"/>
        <v>#N/A</v>
      </c>
      <c r="AB102" s="31" t="s">
        <v>56</v>
      </c>
      <c r="AC102" s="31">
        <f t="shared" si="58"/>
        <v>5</v>
      </c>
      <c r="AD102" s="13" t="s">
        <v>60</v>
      </c>
      <c r="AE102" s="31">
        <f t="shared" si="59"/>
        <v>5</v>
      </c>
      <c r="AF102" s="31" t="s">
        <v>61</v>
      </c>
      <c r="AG102" s="31">
        <f t="shared" si="60"/>
        <v>5</v>
      </c>
      <c r="AH102" s="43" t="e">
        <f>VLOOKUP(B102,认定名单!B:C,17,0)</f>
        <v>#N/A</v>
      </c>
      <c r="AI102" s="13" t="e">
        <f t="shared" si="61"/>
        <v>#N/A</v>
      </c>
      <c r="AJ102" s="41" t="e">
        <f>VLOOKUP(B102,认定名单!B:C,29,0)</f>
        <v>#N/A</v>
      </c>
      <c r="AK102" s="44" t="e">
        <f t="shared" si="62"/>
        <v>#N/A</v>
      </c>
      <c r="AL102" s="13" t="e">
        <f t="shared" si="63"/>
        <v>#N/A</v>
      </c>
      <c r="AM102" s="45"/>
      <c r="AN102" s="46">
        <v>93</v>
      </c>
      <c r="AO102" s="54" t="e">
        <f t="shared" si="64"/>
        <v>#N/A</v>
      </c>
      <c r="BB102" s="7" t="s">
        <v>464</v>
      </c>
      <c r="BC102" s="7" t="s">
        <v>69</v>
      </c>
      <c r="BD102" s="8" t="e">
        <f>VLOOKUP(B102,认定名单!B:C,41,0)</f>
        <v>#N/A</v>
      </c>
      <c r="BE102" s="7" t="e">
        <f>VLOOKUP(BB102,认定名单!B:C,42,0)</f>
        <v>#N/A</v>
      </c>
      <c r="BF102" s="7" t="e">
        <f>VLOOKUP(BB102,认定名单!B:C,43,0)</f>
        <v>#N/A</v>
      </c>
      <c r="BG102" s="7" t="e">
        <f t="shared" si="48"/>
        <v>#N/A</v>
      </c>
      <c r="BH102" s="7" t="e">
        <f t="shared" si="49"/>
        <v>#N/A</v>
      </c>
    </row>
    <row r="103" spans="1:60" ht="30" customHeight="1" x14ac:dyDescent="0.2">
      <c r="A103" s="10">
        <v>100</v>
      </c>
      <c r="B103" s="12" t="s">
        <v>553</v>
      </c>
      <c r="C103" s="13" t="s">
        <v>554</v>
      </c>
      <c r="D103" s="13" t="s">
        <v>324</v>
      </c>
      <c r="E103" s="11" t="s">
        <v>81</v>
      </c>
      <c r="F103" s="14">
        <f t="shared" si="51"/>
        <v>5</v>
      </c>
      <c r="G103" s="11" t="s">
        <v>71</v>
      </c>
      <c r="H103" s="11">
        <f t="shared" si="52"/>
        <v>15</v>
      </c>
      <c r="I103" s="12" t="s">
        <v>555</v>
      </c>
      <c r="J103" s="30" t="e">
        <f>VLOOKUP(B103,认定名单!B:C,22,0)</f>
        <v>#N/A</v>
      </c>
      <c r="K103" s="13" t="e">
        <f t="shared" si="53"/>
        <v>#N/A</v>
      </c>
      <c r="L103" s="13" t="s">
        <v>56</v>
      </c>
      <c r="M103" s="35" t="s">
        <v>556</v>
      </c>
      <c r="N103" s="31">
        <f t="shared" si="54"/>
        <v>5</v>
      </c>
      <c r="O103" s="13" t="s">
        <v>56</v>
      </c>
      <c r="P103" s="35" t="s">
        <v>557</v>
      </c>
      <c r="Q103" s="31">
        <v>5</v>
      </c>
      <c r="R103" s="37">
        <v>55</v>
      </c>
      <c r="S103" s="31" t="e">
        <f>VLOOKUP(B103,认定名单!B:C,41,0)</f>
        <v>#N/A</v>
      </c>
      <c r="T103" s="31" t="e">
        <f>S103-1</f>
        <v>#N/A</v>
      </c>
      <c r="U103" s="31">
        <v>3</v>
      </c>
      <c r="V103" s="31">
        <f t="shared" si="55"/>
        <v>5</v>
      </c>
      <c r="W103" s="13" t="s">
        <v>94</v>
      </c>
      <c r="X103" s="43" t="s">
        <v>558</v>
      </c>
      <c r="Y103" s="14">
        <f t="shared" si="56"/>
        <v>5</v>
      </c>
      <c r="Z103" s="41" t="e">
        <f>VLOOKUP(B103,认定名单!B:C,35,0)</f>
        <v>#N/A</v>
      </c>
      <c r="AA103" s="31" t="e">
        <f t="shared" si="57"/>
        <v>#N/A</v>
      </c>
      <c r="AB103" s="13" t="s">
        <v>56</v>
      </c>
      <c r="AC103" s="31">
        <f t="shared" si="58"/>
        <v>5</v>
      </c>
      <c r="AD103" s="13" t="s">
        <v>59</v>
      </c>
      <c r="AE103" s="31">
        <f t="shared" si="59"/>
        <v>0</v>
      </c>
      <c r="AF103" s="31" t="s">
        <v>61</v>
      </c>
      <c r="AG103" s="31">
        <f t="shared" si="60"/>
        <v>5</v>
      </c>
      <c r="AH103" s="43" t="e">
        <f>VLOOKUP(B103,认定名单!B:C,17,0)</f>
        <v>#N/A</v>
      </c>
      <c r="AI103" s="13" t="e">
        <f t="shared" si="61"/>
        <v>#N/A</v>
      </c>
      <c r="AJ103" s="41" t="e">
        <f>VLOOKUP(B103,认定名单!B:C,29,0)</f>
        <v>#N/A</v>
      </c>
      <c r="AK103" s="44" t="e">
        <f t="shared" si="62"/>
        <v>#N/A</v>
      </c>
      <c r="AL103" s="13" t="e">
        <f t="shared" si="63"/>
        <v>#N/A</v>
      </c>
      <c r="AM103" s="45"/>
      <c r="AN103" s="46">
        <v>57</v>
      </c>
      <c r="AO103" s="54" t="e">
        <f t="shared" si="64"/>
        <v>#N/A</v>
      </c>
      <c r="BB103" s="7" t="s">
        <v>214</v>
      </c>
      <c r="BC103" s="7" t="s">
        <v>69</v>
      </c>
      <c r="BD103" s="8" t="e">
        <f>VLOOKUP(B103,认定名单!B:C,41,0)</f>
        <v>#N/A</v>
      </c>
      <c r="BE103" s="7" t="e">
        <f>VLOOKUP(BB103,认定名单!B:C,42,0)</f>
        <v>#N/A</v>
      </c>
      <c r="BF103" s="7" t="e">
        <f>VLOOKUP(BB103,认定名单!B:C,43,0)</f>
        <v>#N/A</v>
      </c>
      <c r="BG103" s="7" t="e">
        <f t="shared" si="48"/>
        <v>#N/A</v>
      </c>
      <c r="BH103" s="7" t="e">
        <f t="shared" si="49"/>
        <v>#N/A</v>
      </c>
    </row>
    <row r="104" spans="1:60" ht="30" customHeight="1" x14ac:dyDescent="0.2">
      <c r="A104" s="10">
        <v>101</v>
      </c>
      <c r="B104" s="12" t="s">
        <v>559</v>
      </c>
      <c r="C104" s="13" t="s">
        <v>560</v>
      </c>
      <c r="D104" s="13" t="s">
        <v>385</v>
      </c>
      <c r="E104" s="11" t="s">
        <v>81</v>
      </c>
      <c r="F104" s="14">
        <f t="shared" si="51"/>
        <v>5</v>
      </c>
      <c r="G104" s="11" t="s">
        <v>82</v>
      </c>
      <c r="H104" s="11">
        <f t="shared" si="52"/>
        <v>10</v>
      </c>
      <c r="I104" s="12" t="s">
        <v>561</v>
      </c>
      <c r="J104" s="30" t="e">
        <f>VLOOKUP(B104,认定名单!B:C,22,0)</f>
        <v>#N/A</v>
      </c>
      <c r="K104" s="13" t="e">
        <f t="shared" si="53"/>
        <v>#N/A</v>
      </c>
      <c r="L104" s="13" t="s">
        <v>56</v>
      </c>
      <c r="M104" s="35" t="s">
        <v>562</v>
      </c>
      <c r="N104" s="31">
        <f t="shared" si="54"/>
        <v>5</v>
      </c>
      <c r="O104" s="13" t="s">
        <v>59</v>
      </c>
      <c r="P104" s="35"/>
      <c r="Q104" s="31">
        <v>0</v>
      </c>
      <c r="R104" s="37">
        <v>9</v>
      </c>
      <c r="S104" s="31" t="e">
        <f>VLOOKUP(B104,认定名单!B:C,41,0)</f>
        <v>#N/A</v>
      </c>
      <c r="T104" s="31" t="e">
        <f>S104-1</f>
        <v>#N/A</v>
      </c>
      <c r="U104" s="31">
        <v>3</v>
      </c>
      <c r="V104" s="31">
        <f t="shared" si="55"/>
        <v>5</v>
      </c>
      <c r="W104" s="13" t="s">
        <v>94</v>
      </c>
      <c r="X104" s="43" t="s">
        <v>563</v>
      </c>
      <c r="Y104" s="14">
        <f t="shared" si="56"/>
        <v>5</v>
      </c>
      <c r="Z104" s="41" t="e">
        <f>VLOOKUP(B104,认定名单!B:C,35,0)</f>
        <v>#N/A</v>
      </c>
      <c r="AA104" s="31" t="e">
        <f t="shared" si="57"/>
        <v>#N/A</v>
      </c>
      <c r="AB104" s="31" t="s">
        <v>59</v>
      </c>
      <c r="AC104" s="31">
        <f t="shared" si="58"/>
        <v>0</v>
      </c>
      <c r="AD104" s="13" t="s">
        <v>60</v>
      </c>
      <c r="AE104" s="31">
        <f t="shared" si="59"/>
        <v>5</v>
      </c>
      <c r="AF104" s="31" t="s">
        <v>61</v>
      </c>
      <c r="AG104" s="31">
        <f t="shared" si="60"/>
        <v>5</v>
      </c>
      <c r="AH104" s="43" t="e">
        <f>VLOOKUP(B104,认定名单!B:C,17,0)</f>
        <v>#N/A</v>
      </c>
      <c r="AI104" s="13" t="e">
        <f t="shared" si="61"/>
        <v>#N/A</v>
      </c>
      <c r="AJ104" s="41" t="e">
        <f>VLOOKUP(B104,认定名单!B:C,29,0)</f>
        <v>#N/A</v>
      </c>
      <c r="AK104" s="44" t="e">
        <f t="shared" si="62"/>
        <v>#N/A</v>
      </c>
      <c r="AL104" s="13" t="e">
        <f t="shared" si="63"/>
        <v>#N/A</v>
      </c>
      <c r="AM104" s="45"/>
      <c r="AN104" s="46">
        <v>56</v>
      </c>
      <c r="AO104" s="54" t="e">
        <f t="shared" si="64"/>
        <v>#N/A</v>
      </c>
      <c r="BB104" s="7" t="s">
        <v>564</v>
      </c>
      <c r="BC104" s="7" t="s">
        <v>69</v>
      </c>
      <c r="BD104" s="8" t="e">
        <f>VLOOKUP(B104,认定名单!B:C,41,0)</f>
        <v>#N/A</v>
      </c>
      <c r="BE104" s="7" t="e">
        <f>VLOOKUP(BB104,认定名单!B:C,42,0)</f>
        <v>#N/A</v>
      </c>
      <c r="BF104" s="7" t="e">
        <f>VLOOKUP(BB104,认定名单!B:C,43,0)</f>
        <v>#N/A</v>
      </c>
      <c r="BG104" s="7" t="e">
        <f t="shared" si="48"/>
        <v>#N/A</v>
      </c>
      <c r="BH104" s="7" t="e">
        <f t="shared" si="49"/>
        <v>#N/A</v>
      </c>
    </row>
    <row r="105" spans="1:60" ht="30" customHeight="1" x14ac:dyDescent="0.2">
      <c r="A105" s="10">
        <v>102</v>
      </c>
      <c r="B105" s="12" t="s">
        <v>565</v>
      </c>
      <c r="C105" s="13" t="s">
        <v>566</v>
      </c>
      <c r="D105" s="13" t="s">
        <v>345</v>
      </c>
      <c r="E105" s="11" t="s">
        <v>186</v>
      </c>
      <c r="F105" s="14">
        <f t="shared" si="51"/>
        <v>15</v>
      </c>
      <c r="G105" s="11" t="s">
        <v>54</v>
      </c>
      <c r="H105" s="11">
        <f t="shared" si="52"/>
        <v>30</v>
      </c>
      <c r="I105" s="12" t="s">
        <v>567</v>
      </c>
      <c r="J105" s="30" t="e">
        <f>VLOOKUP(B105,认定名单!B:C,22,0)</f>
        <v>#N/A</v>
      </c>
      <c r="K105" s="13" t="e">
        <f t="shared" si="53"/>
        <v>#N/A</v>
      </c>
      <c r="L105" s="13" t="s">
        <v>56</v>
      </c>
      <c r="M105" s="35" t="s">
        <v>133</v>
      </c>
      <c r="N105" s="31">
        <f t="shared" si="54"/>
        <v>5</v>
      </c>
      <c r="O105" s="13" t="s">
        <v>59</v>
      </c>
      <c r="P105" s="35"/>
      <c r="Q105" s="31">
        <v>0</v>
      </c>
      <c r="R105" s="37">
        <v>5</v>
      </c>
      <c r="S105" s="31" t="e">
        <f>VLOOKUP(B105,认定名单!B:C,41,0)</f>
        <v>#N/A</v>
      </c>
      <c r="T105" s="31">
        <v>0</v>
      </c>
      <c r="U105" s="31">
        <v>0</v>
      </c>
      <c r="V105" s="31">
        <f t="shared" si="55"/>
        <v>2</v>
      </c>
      <c r="W105" s="13" t="s">
        <v>59</v>
      </c>
      <c r="X105" s="13"/>
      <c r="Y105" s="14">
        <f t="shared" si="56"/>
        <v>0</v>
      </c>
      <c r="Z105" s="41" t="e">
        <f>VLOOKUP(B105,认定名单!B:C,35,0)</f>
        <v>#N/A</v>
      </c>
      <c r="AA105" s="31" t="e">
        <f t="shared" si="57"/>
        <v>#N/A</v>
      </c>
      <c r="AB105" s="13" t="s">
        <v>56</v>
      </c>
      <c r="AC105" s="31">
        <f t="shared" si="58"/>
        <v>5</v>
      </c>
      <c r="AD105" s="13" t="s">
        <v>59</v>
      </c>
      <c r="AE105" s="31">
        <f t="shared" si="59"/>
        <v>0</v>
      </c>
      <c r="AF105" s="13" t="s">
        <v>61</v>
      </c>
      <c r="AG105" s="31">
        <f t="shared" si="60"/>
        <v>5</v>
      </c>
      <c r="AH105" s="43" t="e">
        <f>VLOOKUP(B105,认定名单!B:C,17,0)</f>
        <v>#N/A</v>
      </c>
      <c r="AI105" s="13" t="e">
        <f t="shared" si="61"/>
        <v>#N/A</v>
      </c>
      <c r="AJ105" s="41" t="e">
        <f>VLOOKUP(B105,认定名单!B:C,29,0)</f>
        <v>#N/A</v>
      </c>
      <c r="AK105" s="44" t="e">
        <f t="shared" si="62"/>
        <v>#N/A</v>
      </c>
      <c r="AL105" s="13" t="e">
        <f t="shared" si="63"/>
        <v>#N/A</v>
      </c>
      <c r="AM105" s="45"/>
      <c r="AN105" s="46">
        <v>81</v>
      </c>
      <c r="AO105" s="54" t="e">
        <f t="shared" si="64"/>
        <v>#N/A</v>
      </c>
      <c r="BB105" s="7" t="s">
        <v>526</v>
      </c>
      <c r="BC105" s="7" t="s">
        <v>69</v>
      </c>
      <c r="BD105" s="8" t="e">
        <f>VLOOKUP(B105,认定名单!B:C,41,0)</f>
        <v>#N/A</v>
      </c>
      <c r="BE105" s="7" t="e">
        <f>VLOOKUP(BB105,认定名单!B:C,42,0)</f>
        <v>#N/A</v>
      </c>
      <c r="BF105" s="7" t="e">
        <f>VLOOKUP(BB105,认定名单!B:C,43,0)</f>
        <v>#N/A</v>
      </c>
      <c r="BG105" s="7" t="e">
        <f t="shared" si="48"/>
        <v>#N/A</v>
      </c>
      <c r="BH105" s="7" t="e">
        <f t="shared" si="49"/>
        <v>#N/A</v>
      </c>
    </row>
    <row r="106" spans="1:60" ht="30" customHeight="1" x14ac:dyDescent="0.2">
      <c r="A106" s="10">
        <v>103</v>
      </c>
      <c r="B106" s="12" t="s">
        <v>568</v>
      </c>
      <c r="C106" s="13" t="s">
        <v>569</v>
      </c>
      <c r="D106" s="13" t="s">
        <v>345</v>
      </c>
      <c r="E106" s="11" t="s">
        <v>275</v>
      </c>
      <c r="F106" s="14">
        <f t="shared" si="51"/>
        <v>10</v>
      </c>
      <c r="G106" s="11" t="s">
        <v>54</v>
      </c>
      <c r="H106" s="11">
        <f t="shared" si="52"/>
        <v>30</v>
      </c>
      <c r="I106" s="12" t="s">
        <v>570</v>
      </c>
      <c r="J106" s="30" t="e">
        <f>VLOOKUP(B106,认定名单!B:C,22,0)</f>
        <v>#N/A</v>
      </c>
      <c r="K106" s="13" t="e">
        <f t="shared" si="53"/>
        <v>#N/A</v>
      </c>
      <c r="L106" s="13" t="s">
        <v>56</v>
      </c>
      <c r="M106" s="35" t="s">
        <v>571</v>
      </c>
      <c r="N106" s="31">
        <f t="shared" si="54"/>
        <v>5</v>
      </c>
      <c r="O106" s="13" t="s">
        <v>59</v>
      </c>
      <c r="P106" s="35"/>
      <c r="Q106" s="31">
        <v>0</v>
      </c>
      <c r="R106" s="37">
        <v>22</v>
      </c>
      <c r="S106" s="31" t="e">
        <f>VLOOKUP(B106,认定名单!B:C,41,0)</f>
        <v>#N/A</v>
      </c>
      <c r="T106" s="31" t="e">
        <f t="shared" ref="T106:T111" si="65">S106-1</f>
        <v>#N/A</v>
      </c>
      <c r="U106" s="31">
        <v>3</v>
      </c>
      <c r="V106" s="31">
        <f t="shared" si="55"/>
        <v>5</v>
      </c>
      <c r="W106" s="13" t="s">
        <v>94</v>
      </c>
      <c r="X106" s="43" t="s">
        <v>572</v>
      </c>
      <c r="Y106" s="14">
        <f t="shared" si="56"/>
        <v>5</v>
      </c>
      <c r="Z106" s="41" t="e">
        <f>VLOOKUP(B106,认定名单!B:C,35,0)</f>
        <v>#N/A</v>
      </c>
      <c r="AA106" s="31" t="e">
        <f t="shared" si="57"/>
        <v>#N/A</v>
      </c>
      <c r="AB106" s="31" t="s">
        <v>56</v>
      </c>
      <c r="AC106" s="31">
        <f t="shared" si="58"/>
        <v>5</v>
      </c>
      <c r="AD106" s="13" t="s">
        <v>59</v>
      </c>
      <c r="AE106" s="31">
        <f t="shared" si="59"/>
        <v>0</v>
      </c>
      <c r="AF106" s="31" t="s">
        <v>61</v>
      </c>
      <c r="AG106" s="31">
        <f t="shared" si="60"/>
        <v>5</v>
      </c>
      <c r="AH106" s="43" t="e">
        <f>VLOOKUP(B106,认定名单!B:C,17,0)</f>
        <v>#N/A</v>
      </c>
      <c r="AI106" s="13" t="e">
        <f t="shared" si="61"/>
        <v>#N/A</v>
      </c>
      <c r="AJ106" s="41" t="e">
        <f>VLOOKUP(B106,认定名单!B:C,29,0)</f>
        <v>#N/A</v>
      </c>
      <c r="AK106" s="44" t="e">
        <f t="shared" si="62"/>
        <v>#N/A</v>
      </c>
      <c r="AL106" s="13" t="e">
        <f t="shared" si="63"/>
        <v>#N/A</v>
      </c>
      <c r="AM106" s="45"/>
      <c r="AN106" s="46">
        <v>84</v>
      </c>
      <c r="AO106" s="54" t="e">
        <f t="shared" si="64"/>
        <v>#N/A</v>
      </c>
      <c r="BB106" s="63" t="s">
        <v>573</v>
      </c>
      <c r="BC106" s="7">
        <v>4</v>
      </c>
      <c r="BD106" s="8" t="e">
        <f>VLOOKUP(B106,认定名单!B:C,41,0)</f>
        <v>#N/A</v>
      </c>
      <c r="BE106" s="7" t="e">
        <f>VLOOKUP(BB106,认定名单!B:C,42,0)</f>
        <v>#N/A</v>
      </c>
      <c r="BF106" s="7" t="e">
        <f>VLOOKUP(BB106,认定名单!B:C,43,0)</f>
        <v>#N/A</v>
      </c>
      <c r="BG106" s="7" t="e">
        <f t="shared" si="48"/>
        <v>#N/A</v>
      </c>
      <c r="BH106" s="7" t="e">
        <f t="shared" si="49"/>
        <v>#N/A</v>
      </c>
    </row>
    <row r="107" spans="1:60" ht="30" customHeight="1" x14ac:dyDescent="0.2">
      <c r="A107" s="10">
        <v>104</v>
      </c>
      <c r="B107" s="12" t="s">
        <v>574</v>
      </c>
      <c r="C107" s="13" t="s">
        <v>575</v>
      </c>
      <c r="D107" s="13" t="s">
        <v>345</v>
      </c>
      <c r="E107" s="11" t="s">
        <v>85</v>
      </c>
      <c r="F107" s="14">
        <f t="shared" si="51"/>
        <v>15</v>
      </c>
      <c r="G107" s="11" t="s">
        <v>54</v>
      </c>
      <c r="H107" s="11">
        <f t="shared" si="52"/>
        <v>30</v>
      </c>
      <c r="I107" s="12" t="s">
        <v>576</v>
      </c>
      <c r="J107" s="30" t="e">
        <f>VLOOKUP(B107,认定名单!B:C,22,0)</f>
        <v>#N/A</v>
      </c>
      <c r="K107" s="13" t="e">
        <f t="shared" si="53"/>
        <v>#N/A</v>
      </c>
      <c r="L107" s="13" t="s">
        <v>56</v>
      </c>
      <c r="M107" s="35" t="s">
        <v>577</v>
      </c>
      <c r="N107" s="31">
        <f t="shared" si="54"/>
        <v>5</v>
      </c>
      <c r="O107" s="13" t="s">
        <v>59</v>
      </c>
      <c r="P107" s="35"/>
      <c r="Q107" s="31">
        <v>0</v>
      </c>
      <c r="R107" s="37">
        <v>48</v>
      </c>
      <c r="S107" s="31" t="e">
        <f>VLOOKUP(B107,认定名单!B:C,41,0)</f>
        <v>#N/A</v>
      </c>
      <c r="T107" s="31" t="e">
        <f t="shared" si="65"/>
        <v>#N/A</v>
      </c>
      <c r="U107" s="31">
        <v>2</v>
      </c>
      <c r="V107" s="31">
        <f t="shared" si="55"/>
        <v>4</v>
      </c>
      <c r="W107" s="13" t="s">
        <v>59</v>
      </c>
      <c r="X107" s="13"/>
      <c r="Y107" s="14">
        <f t="shared" si="56"/>
        <v>0</v>
      </c>
      <c r="Z107" s="41" t="e">
        <f>VLOOKUP(B107,认定名单!B:C,35,0)</f>
        <v>#N/A</v>
      </c>
      <c r="AA107" s="31" t="e">
        <f t="shared" si="57"/>
        <v>#N/A</v>
      </c>
      <c r="AB107" s="13" t="s">
        <v>56</v>
      </c>
      <c r="AC107" s="31">
        <f t="shared" si="58"/>
        <v>5</v>
      </c>
      <c r="AD107" s="13" t="s">
        <v>59</v>
      </c>
      <c r="AE107" s="31">
        <f t="shared" si="59"/>
        <v>0</v>
      </c>
      <c r="AF107" s="31" t="s">
        <v>61</v>
      </c>
      <c r="AG107" s="31">
        <f t="shared" si="60"/>
        <v>5</v>
      </c>
      <c r="AH107" s="43" t="e">
        <f>VLOOKUP(B107,认定名单!B:C,17,0)</f>
        <v>#N/A</v>
      </c>
      <c r="AI107" s="13" t="e">
        <f t="shared" si="61"/>
        <v>#N/A</v>
      </c>
      <c r="AJ107" s="41" t="e">
        <f>VLOOKUP(B107,认定名单!B:C,29,0)</f>
        <v>#N/A</v>
      </c>
      <c r="AK107" s="44" t="e">
        <f t="shared" si="62"/>
        <v>#N/A</v>
      </c>
      <c r="AL107" s="13" t="e">
        <f t="shared" si="63"/>
        <v>#N/A</v>
      </c>
      <c r="AM107" s="45"/>
      <c r="AN107" s="46">
        <v>76</v>
      </c>
      <c r="AO107" s="54" t="e">
        <f t="shared" si="64"/>
        <v>#N/A</v>
      </c>
      <c r="BB107" s="7" t="s">
        <v>578</v>
      </c>
      <c r="BC107" s="7">
        <v>4</v>
      </c>
      <c r="BD107" s="8" t="e">
        <f>VLOOKUP(B107,认定名单!B:C,41,0)</f>
        <v>#N/A</v>
      </c>
      <c r="BE107" s="7" t="e">
        <f>VLOOKUP(BB107,认定名单!B:C,42,0)</f>
        <v>#N/A</v>
      </c>
      <c r="BF107" s="7" t="e">
        <f>VLOOKUP(BB107,认定名单!B:C,43,0)</f>
        <v>#N/A</v>
      </c>
      <c r="BG107" s="7" t="e">
        <f t="shared" si="48"/>
        <v>#N/A</v>
      </c>
      <c r="BH107" s="7" t="e">
        <f t="shared" si="49"/>
        <v>#N/A</v>
      </c>
    </row>
    <row r="108" spans="1:60" ht="30" customHeight="1" x14ac:dyDescent="0.2">
      <c r="A108" s="10">
        <v>105</v>
      </c>
      <c r="B108" s="12" t="s">
        <v>579</v>
      </c>
      <c r="C108" s="13" t="s">
        <v>580</v>
      </c>
      <c r="D108" s="13" t="s">
        <v>324</v>
      </c>
      <c r="E108" s="11" t="s">
        <v>81</v>
      </c>
      <c r="F108" s="14">
        <f t="shared" si="51"/>
        <v>5</v>
      </c>
      <c r="G108" s="11" t="s">
        <v>71</v>
      </c>
      <c r="H108" s="11">
        <f t="shared" si="52"/>
        <v>15</v>
      </c>
      <c r="I108" s="12" t="s">
        <v>581</v>
      </c>
      <c r="J108" s="30" t="e">
        <f>VLOOKUP(B108,认定名单!B:C,22,0)</f>
        <v>#N/A</v>
      </c>
      <c r="K108" s="13" t="e">
        <f t="shared" si="53"/>
        <v>#N/A</v>
      </c>
      <c r="L108" s="13" t="s">
        <v>59</v>
      </c>
      <c r="M108" s="32" t="s">
        <v>59</v>
      </c>
      <c r="N108" s="31">
        <f t="shared" si="54"/>
        <v>0</v>
      </c>
      <c r="O108" s="13" t="s">
        <v>56</v>
      </c>
      <c r="P108" s="32" t="s">
        <v>582</v>
      </c>
      <c r="Q108" s="31">
        <v>5</v>
      </c>
      <c r="R108" s="37">
        <v>46</v>
      </c>
      <c r="S108" s="31" t="e">
        <f>VLOOKUP(B108,认定名单!B:C,41,0)</f>
        <v>#N/A</v>
      </c>
      <c r="T108" s="31" t="e">
        <f t="shared" si="65"/>
        <v>#N/A</v>
      </c>
      <c r="U108" s="31">
        <v>3</v>
      </c>
      <c r="V108" s="31">
        <f t="shared" si="55"/>
        <v>5</v>
      </c>
      <c r="W108" s="13" t="s">
        <v>242</v>
      </c>
      <c r="X108" s="67" t="s">
        <v>583</v>
      </c>
      <c r="Y108" s="14">
        <f t="shared" si="56"/>
        <v>5</v>
      </c>
      <c r="Z108" s="41" t="e">
        <f>VLOOKUP(B108,认定名单!B:C,35,0)</f>
        <v>#N/A</v>
      </c>
      <c r="AA108" s="31" t="e">
        <f t="shared" si="57"/>
        <v>#N/A</v>
      </c>
      <c r="AB108" s="31" t="s">
        <v>56</v>
      </c>
      <c r="AC108" s="31">
        <f t="shared" si="58"/>
        <v>5</v>
      </c>
      <c r="AD108" s="13" t="s">
        <v>59</v>
      </c>
      <c r="AE108" s="31">
        <f t="shared" si="59"/>
        <v>0</v>
      </c>
      <c r="AF108" s="31" t="s">
        <v>61</v>
      </c>
      <c r="AG108" s="31">
        <f t="shared" si="60"/>
        <v>5</v>
      </c>
      <c r="AH108" s="43" t="e">
        <f>VLOOKUP(B108,认定名单!B:C,17,0)</f>
        <v>#N/A</v>
      </c>
      <c r="AI108" s="13" t="e">
        <f t="shared" si="61"/>
        <v>#N/A</v>
      </c>
      <c r="AJ108" s="41" t="e">
        <f>VLOOKUP(B108,认定名单!B:C,29,0)</f>
        <v>#N/A</v>
      </c>
      <c r="AK108" s="44" t="e">
        <f t="shared" si="62"/>
        <v>#N/A</v>
      </c>
      <c r="AL108" s="13" t="e">
        <f t="shared" si="63"/>
        <v>#N/A</v>
      </c>
      <c r="AM108" s="45"/>
      <c r="AN108" s="46">
        <v>59</v>
      </c>
      <c r="AO108" s="54" t="e">
        <f t="shared" si="64"/>
        <v>#N/A</v>
      </c>
      <c r="BB108" s="7" t="s">
        <v>103</v>
      </c>
      <c r="BC108" s="7">
        <v>1</v>
      </c>
      <c r="BD108" s="8" t="e">
        <f>VLOOKUP(B108,认定名单!B:C,41,0)</f>
        <v>#N/A</v>
      </c>
      <c r="BE108" s="7" t="e">
        <f>VLOOKUP(BB108,认定名单!B:C,42,0)</f>
        <v>#N/A</v>
      </c>
      <c r="BF108" s="7" t="e">
        <f>VLOOKUP(BB108,认定名单!B:C,43,0)</f>
        <v>#N/A</v>
      </c>
      <c r="BG108" s="7" t="e">
        <f t="shared" si="48"/>
        <v>#N/A</v>
      </c>
      <c r="BH108" s="7" t="e">
        <f t="shared" si="49"/>
        <v>#N/A</v>
      </c>
    </row>
    <row r="109" spans="1:60" ht="30" customHeight="1" x14ac:dyDescent="0.2">
      <c r="A109" s="10">
        <v>106</v>
      </c>
      <c r="B109" s="12" t="s">
        <v>584</v>
      </c>
      <c r="C109" s="13" t="s">
        <v>585</v>
      </c>
      <c r="D109" s="13" t="s">
        <v>324</v>
      </c>
      <c r="E109" s="11" t="s">
        <v>81</v>
      </c>
      <c r="F109" s="14">
        <f t="shared" si="51"/>
        <v>5</v>
      </c>
      <c r="G109" s="11" t="s">
        <v>82</v>
      </c>
      <c r="H109" s="11">
        <f t="shared" si="52"/>
        <v>10</v>
      </c>
      <c r="I109" s="12" t="s">
        <v>586</v>
      </c>
      <c r="J109" s="30" t="e">
        <f>VLOOKUP(B109,认定名单!B:C,22,0)</f>
        <v>#N/A</v>
      </c>
      <c r="K109" s="13" t="e">
        <f t="shared" si="53"/>
        <v>#N/A</v>
      </c>
      <c r="L109" s="13" t="s">
        <v>56</v>
      </c>
      <c r="M109" s="35" t="s">
        <v>503</v>
      </c>
      <c r="N109" s="31">
        <f t="shared" si="54"/>
        <v>5</v>
      </c>
      <c r="O109" s="13" t="s">
        <v>59</v>
      </c>
      <c r="P109" s="35"/>
      <c r="Q109" s="31">
        <v>0</v>
      </c>
      <c r="R109" s="37">
        <v>25</v>
      </c>
      <c r="S109" s="31" t="e">
        <f>VLOOKUP(B109,认定名单!B:C,41,0)</f>
        <v>#N/A</v>
      </c>
      <c r="T109" s="31" t="e">
        <f t="shared" si="65"/>
        <v>#N/A</v>
      </c>
      <c r="U109" s="31">
        <v>1</v>
      </c>
      <c r="V109" s="31">
        <f t="shared" si="55"/>
        <v>3</v>
      </c>
      <c r="W109" s="13" t="s">
        <v>59</v>
      </c>
      <c r="X109" s="13"/>
      <c r="Y109" s="14">
        <f t="shared" si="56"/>
        <v>0</v>
      </c>
      <c r="Z109" s="41" t="e">
        <f>VLOOKUP(B109,认定名单!B:C,35,0)</f>
        <v>#N/A</v>
      </c>
      <c r="AA109" s="31" t="e">
        <f t="shared" si="57"/>
        <v>#N/A</v>
      </c>
      <c r="AB109" s="13" t="s">
        <v>56</v>
      </c>
      <c r="AC109" s="31">
        <f t="shared" si="58"/>
        <v>5</v>
      </c>
      <c r="AD109" s="13" t="s">
        <v>59</v>
      </c>
      <c r="AE109" s="31">
        <f t="shared" si="59"/>
        <v>0</v>
      </c>
      <c r="AF109" s="13" t="s">
        <v>125</v>
      </c>
      <c r="AG109" s="31">
        <f t="shared" si="60"/>
        <v>0</v>
      </c>
      <c r="AH109" s="43" t="e">
        <f>VLOOKUP(B109,认定名单!B:C,17,0)</f>
        <v>#N/A</v>
      </c>
      <c r="AI109" s="13" t="e">
        <f t="shared" si="61"/>
        <v>#N/A</v>
      </c>
      <c r="AJ109" s="41" t="e">
        <f>VLOOKUP(B109,认定名单!B:C,29,0)</f>
        <v>#N/A</v>
      </c>
      <c r="AK109" s="44" t="e">
        <f t="shared" si="62"/>
        <v>#N/A</v>
      </c>
      <c r="AL109" s="13" t="e">
        <f t="shared" si="63"/>
        <v>#N/A</v>
      </c>
      <c r="AM109" s="45"/>
      <c r="AN109" s="46">
        <v>44</v>
      </c>
      <c r="AO109" s="54" t="e">
        <f t="shared" si="64"/>
        <v>#N/A</v>
      </c>
      <c r="BB109" s="7" t="s">
        <v>587</v>
      </c>
      <c r="BC109" s="7" t="s">
        <v>69</v>
      </c>
      <c r="BD109" s="8" t="e">
        <f>VLOOKUP(B109,认定名单!B:C,41,0)</f>
        <v>#N/A</v>
      </c>
      <c r="BE109" s="7" t="e">
        <f>VLOOKUP(BB109,认定名单!B:C,42,0)</f>
        <v>#N/A</v>
      </c>
      <c r="BF109" s="7" t="e">
        <f>VLOOKUP(BB109,认定名单!B:C,43,0)</f>
        <v>#N/A</v>
      </c>
      <c r="BG109" s="7" t="e">
        <f t="shared" si="48"/>
        <v>#N/A</v>
      </c>
      <c r="BH109" s="7" t="e">
        <f t="shared" si="49"/>
        <v>#N/A</v>
      </c>
    </row>
    <row r="110" spans="1:60" ht="30" customHeight="1" x14ac:dyDescent="0.2">
      <c r="A110" s="10">
        <v>107</v>
      </c>
      <c r="B110" s="12" t="s">
        <v>588</v>
      </c>
      <c r="C110" s="13" t="s">
        <v>589</v>
      </c>
      <c r="D110" s="13" t="s">
        <v>385</v>
      </c>
      <c r="E110" s="11" t="s">
        <v>53</v>
      </c>
      <c r="F110" s="14">
        <f t="shared" si="51"/>
        <v>10</v>
      </c>
      <c r="G110" s="11" t="s">
        <v>54</v>
      </c>
      <c r="H110" s="11">
        <f t="shared" si="52"/>
        <v>30</v>
      </c>
      <c r="I110" s="12" t="s">
        <v>590</v>
      </c>
      <c r="J110" s="30" t="e">
        <f>VLOOKUP(B110,认定名单!B:C,22,0)</f>
        <v>#N/A</v>
      </c>
      <c r="K110" s="13" t="e">
        <f t="shared" si="53"/>
        <v>#N/A</v>
      </c>
      <c r="L110" s="13" t="s">
        <v>56</v>
      </c>
      <c r="M110" s="35" t="s">
        <v>591</v>
      </c>
      <c r="N110" s="31">
        <f t="shared" si="54"/>
        <v>5</v>
      </c>
      <c r="O110" s="13" t="s">
        <v>59</v>
      </c>
      <c r="P110" s="35"/>
      <c r="Q110" s="31">
        <v>0</v>
      </c>
      <c r="R110" s="37">
        <v>10</v>
      </c>
      <c r="S110" s="31" t="e">
        <f>VLOOKUP(B110,认定名单!B:C,41,0)</f>
        <v>#N/A</v>
      </c>
      <c r="T110" s="31" t="e">
        <f t="shared" si="65"/>
        <v>#N/A</v>
      </c>
      <c r="U110" s="31">
        <v>3</v>
      </c>
      <c r="V110" s="31">
        <f t="shared" si="55"/>
        <v>5</v>
      </c>
      <c r="W110" s="13" t="s">
        <v>94</v>
      </c>
      <c r="X110" s="43" t="s">
        <v>592</v>
      </c>
      <c r="Y110" s="14">
        <f t="shared" si="56"/>
        <v>5</v>
      </c>
      <c r="Z110" s="41" t="e">
        <f>VLOOKUP(B110,认定名单!B:C,35,0)</f>
        <v>#N/A</v>
      </c>
      <c r="AA110" s="31" t="e">
        <f t="shared" si="57"/>
        <v>#N/A</v>
      </c>
      <c r="AB110" s="13" t="s">
        <v>56</v>
      </c>
      <c r="AC110" s="31">
        <f t="shared" si="58"/>
        <v>5</v>
      </c>
      <c r="AD110" s="13" t="s">
        <v>60</v>
      </c>
      <c r="AE110" s="31">
        <f t="shared" si="59"/>
        <v>5</v>
      </c>
      <c r="AF110" s="31" t="s">
        <v>61</v>
      </c>
      <c r="AG110" s="31">
        <f t="shared" si="60"/>
        <v>5</v>
      </c>
      <c r="AH110" s="43" t="e">
        <f>VLOOKUP(B110,认定名单!B:C,17,0)</f>
        <v>#N/A</v>
      </c>
      <c r="AI110" s="13" t="e">
        <f t="shared" si="61"/>
        <v>#N/A</v>
      </c>
      <c r="AJ110" s="41" t="e">
        <f>VLOOKUP(B110,认定名单!B:C,29,0)</f>
        <v>#N/A</v>
      </c>
      <c r="AK110" s="44" t="e">
        <f t="shared" si="62"/>
        <v>#N/A</v>
      </c>
      <c r="AL110" s="13" t="e">
        <f t="shared" si="63"/>
        <v>#N/A</v>
      </c>
      <c r="AM110" s="45"/>
      <c r="AN110" s="46">
        <v>80</v>
      </c>
      <c r="AO110" s="54" t="e">
        <f t="shared" si="64"/>
        <v>#N/A</v>
      </c>
      <c r="BB110" s="7" t="s">
        <v>224</v>
      </c>
      <c r="BC110" s="7" t="s">
        <v>69</v>
      </c>
      <c r="BD110" s="8" t="e">
        <f>VLOOKUP(B110,认定名单!B:C,41,0)</f>
        <v>#N/A</v>
      </c>
      <c r="BE110" s="7" t="e">
        <f>VLOOKUP(BB110,认定名单!B:C,42,0)</f>
        <v>#N/A</v>
      </c>
      <c r="BF110" s="7" t="e">
        <f>VLOOKUP(BB110,认定名单!B:C,43,0)</f>
        <v>#N/A</v>
      </c>
      <c r="BG110" s="7" t="e">
        <f t="shared" si="48"/>
        <v>#N/A</v>
      </c>
      <c r="BH110" s="7" t="e">
        <f t="shared" si="49"/>
        <v>#N/A</v>
      </c>
    </row>
    <row r="111" spans="1:60" ht="30" customHeight="1" x14ac:dyDescent="0.2">
      <c r="A111" s="10">
        <v>108</v>
      </c>
      <c r="B111" s="12" t="s">
        <v>406</v>
      </c>
      <c r="C111" s="13" t="s">
        <v>593</v>
      </c>
      <c r="D111" s="13" t="s">
        <v>324</v>
      </c>
      <c r="E111" s="11" t="s">
        <v>200</v>
      </c>
      <c r="F111" s="14">
        <f t="shared" si="51"/>
        <v>5</v>
      </c>
      <c r="G111" s="11" t="s">
        <v>82</v>
      </c>
      <c r="H111" s="11">
        <f t="shared" si="52"/>
        <v>10</v>
      </c>
      <c r="I111" s="12" t="s">
        <v>594</v>
      </c>
      <c r="J111" s="30" t="e">
        <f>VLOOKUP(B111,认定名单!B:C,22,0)</f>
        <v>#N/A</v>
      </c>
      <c r="K111" s="13" t="e">
        <f t="shared" si="53"/>
        <v>#N/A</v>
      </c>
      <c r="L111" s="13" t="s">
        <v>59</v>
      </c>
      <c r="M111" s="35"/>
      <c r="N111" s="31">
        <f t="shared" si="54"/>
        <v>0</v>
      </c>
      <c r="O111" s="13" t="s">
        <v>59</v>
      </c>
      <c r="P111" s="35"/>
      <c r="Q111" s="31">
        <v>0</v>
      </c>
      <c r="R111" s="37">
        <v>2</v>
      </c>
      <c r="S111" s="31" t="e">
        <f>VLOOKUP(B111,认定名单!B:C,41,0)</f>
        <v>#N/A</v>
      </c>
      <c r="T111" s="31" t="e">
        <f t="shared" si="65"/>
        <v>#N/A</v>
      </c>
      <c r="U111" s="31">
        <v>1</v>
      </c>
      <c r="V111" s="31">
        <f t="shared" si="55"/>
        <v>3</v>
      </c>
      <c r="W111" s="13" t="s">
        <v>59</v>
      </c>
      <c r="X111" s="13" t="s">
        <v>59</v>
      </c>
      <c r="Y111" s="14">
        <f t="shared" si="56"/>
        <v>0</v>
      </c>
      <c r="Z111" s="41" t="e">
        <f>VLOOKUP(B111,认定名单!B:C,35,0)</f>
        <v>#N/A</v>
      </c>
      <c r="AA111" s="31" t="e">
        <f t="shared" si="57"/>
        <v>#N/A</v>
      </c>
      <c r="AB111" s="31" t="s">
        <v>56</v>
      </c>
      <c r="AC111" s="31">
        <f t="shared" si="58"/>
        <v>5</v>
      </c>
      <c r="AD111" s="13" t="s">
        <v>60</v>
      </c>
      <c r="AE111" s="31">
        <f t="shared" si="59"/>
        <v>5</v>
      </c>
      <c r="AF111" s="31" t="s">
        <v>125</v>
      </c>
      <c r="AG111" s="31">
        <f t="shared" si="60"/>
        <v>0</v>
      </c>
      <c r="AH111" s="43" t="e">
        <f>VLOOKUP(B111,认定名单!B:C,17,0)</f>
        <v>#N/A</v>
      </c>
      <c r="AI111" s="13" t="e">
        <f t="shared" si="61"/>
        <v>#N/A</v>
      </c>
      <c r="AJ111" s="41" t="e">
        <f>VLOOKUP(B111,认定名单!B:C,29,0)</f>
        <v>#N/A</v>
      </c>
      <c r="AK111" s="44" t="e">
        <f t="shared" si="62"/>
        <v>#N/A</v>
      </c>
      <c r="AL111" s="13" t="e">
        <f t="shared" si="63"/>
        <v>#N/A</v>
      </c>
      <c r="AM111" s="45"/>
      <c r="AN111" s="46">
        <v>44</v>
      </c>
      <c r="AO111" s="54" t="e">
        <f t="shared" si="64"/>
        <v>#N/A</v>
      </c>
      <c r="BB111" s="7" t="s">
        <v>454</v>
      </c>
      <c r="BC111" s="7" t="s">
        <v>69</v>
      </c>
      <c r="BD111" s="8" t="e">
        <f>VLOOKUP(B111,认定名单!B:C,41,0)</f>
        <v>#N/A</v>
      </c>
      <c r="BE111" s="7" t="e">
        <f>VLOOKUP(BB111,认定名单!B:C,42,0)</f>
        <v>#N/A</v>
      </c>
      <c r="BF111" s="7" t="e">
        <f>VLOOKUP(BB111,认定名单!B:C,43,0)</f>
        <v>#N/A</v>
      </c>
      <c r="BG111" s="7" t="e">
        <f t="shared" si="48"/>
        <v>#N/A</v>
      </c>
      <c r="BH111" s="7" t="e">
        <f t="shared" si="49"/>
        <v>#N/A</v>
      </c>
    </row>
    <row r="112" spans="1:60" ht="30" customHeight="1" x14ac:dyDescent="0.2">
      <c r="A112" s="10">
        <v>109</v>
      </c>
      <c r="B112" s="12" t="s">
        <v>292</v>
      </c>
      <c r="C112" s="13" t="s">
        <v>595</v>
      </c>
      <c r="D112" s="13" t="s">
        <v>345</v>
      </c>
      <c r="E112" s="11" t="s">
        <v>286</v>
      </c>
      <c r="F112" s="14">
        <f t="shared" si="51"/>
        <v>5</v>
      </c>
      <c r="G112" s="11" t="s">
        <v>82</v>
      </c>
      <c r="H112" s="11">
        <f t="shared" si="52"/>
        <v>10</v>
      </c>
      <c r="I112" s="11" t="s">
        <v>596</v>
      </c>
      <c r="J112" s="30" t="e">
        <f>VLOOKUP(B112,认定名单!B:C,22,0)</f>
        <v>#N/A</v>
      </c>
      <c r="K112" s="13" t="e">
        <f t="shared" si="53"/>
        <v>#N/A</v>
      </c>
      <c r="L112" s="13" t="s">
        <v>56</v>
      </c>
      <c r="M112" s="35" t="s">
        <v>133</v>
      </c>
      <c r="N112" s="31">
        <f t="shared" si="54"/>
        <v>5</v>
      </c>
      <c r="O112" s="13" t="s">
        <v>59</v>
      </c>
      <c r="P112" s="35"/>
      <c r="Q112" s="31">
        <v>0</v>
      </c>
      <c r="R112" s="37">
        <v>3</v>
      </c>
      <c r="S112" s="31" t="e">
        <f>VLOOKUP(B112,认定名单!B:C,41,0)</f>
        <v>#N/A</v>
      </c>
      <c r="T112" s="31">
        <v>0</v>
      </c>
      <c r="U112" s="31">
        <v>0</v>
      </c>
      <c r="V112" s="31">
        <f t="shared" si="55"/>
        <v>2</v>
      </c>
      <c r="W112" s="13" t="s">
        <v>59</v>
      </c>
      <c r="X112" s="13" t="s">
        <v>59</v>
      </c>
      <c r="Y112" s="14">
        <f t="shared" si="56"/>
        <v>0</v>
      </c>
      <c r="Z112" s="41" t="e">
        <f>VLOOKUP(B112,认定名单!B:C,35,0)</f>
        <v>#N/A</v>
      </c>
      <c r="AA112" s="31" t="e">
        <f t="shared" si="57"/>
        <v>#N/A</v>
      </c>
      <c r="AB112" s="13" t="s">
        <v>59</v>
      </c>
      <c r="AC112" s="31">
        <f t="shared" si="58"/>
        <v>0</v>
      </c>
      <c r="AD112" s="13" t="s">
        <v>59</v>
      </c>
      <c r="AE112" s="31">
        <f t="shared" si="59"/>
        <v>0</v>
      </c>
      <c r="AF112" s="31" t="s">
        <v>125</v>
      </c>
      <c r="AG112" s="31">
        <f t="shared" si="60"/>
        <v>0</v>
      </c>
      <c r="AH112" s="43" t="e">
        <f>VLOOKUP(B112,认定名单!B:C,17,0)</f>
        <v>#N/A</v>
      </c>
      <c r="AI112" s="13" t="e">
        <f t="shared" si="61"/>
        <v>#N/A</v>
      </c>
      <c r="AJ112" s="41" t="e">
        <f>VLOOKUP(B112,认定名单!B:C,29,0)</f>
        <v>#N/A</v>
      </c>
      <c r="AK112" s="44" t="e">
        <f t="shared" si="62"/>
        <v>#N/A</v>
      </c>
      <c r="AL112" s="13" t="e">
        <f t="shared" si="63"/>
        <v>#N/A</v>
      </c>
      <c r="AM112" s="45"/>
      <c r="AN112" s="46">
        <v>29</v>
      </c>
      <c r="AO112" s="54" t="e">
        <f t="shared" si="64"/>
        <v>#N/A</v>
      </c>
      <c r="BB112" s="7" t="s">
        <v>282</v>
      </c>
      <c r="BC112" s="7" t="s">
        <v>69</v>
      </c>
      <c r="BD112" s="8" t="e">
        <f>VLOOKUP(B112,认定名单!B:C,41,0)</f>
        <v>#N/A</v>
      </c>
      <c r="BE112" s="7" t="e">
        <f>VLOOKUP(BB112,认定名单!B:C,42,0)</f>
        <v>#N/A</v>
      </c>
      <c r="BF112" s="7" t="e">
        <f>VLOOKUP(BB112,认定名单!B:C,43,0)</f>
        <v>#N/A</v>
      </c>
      <c r="BG112" s="7" t="e">
        <f t="shared" si="48"/>
        <v>#N/A</v>
      </c>
      <c r="BH112" s="7" t="e">
        <f t="shared" si="49"/>
        <v>#N/A</v>
      </c>
    </row>
    <row r="113" spans="1:60" ht="30" customHeight="1" x14ac:dyDescent="0.2">
      <c r="A113" s="10">
        <v>110</v>
      </c>
      <c r="B113" s="12" t="s">
        <v>68</v>
      </c>
      <c r="C113" s="13" t="s">
        <v>597</v>
      </c>
      <c r="D113" s="13" t="s">
        <v>324</v>
      </c>
      <c r="E113" s="11" t="s">
        <v>357</v>
      </c>
      <c r="F113" s="14">
        <f t="shared" si="51"/>
        <v>5</v>
      </c>
      <c r="G113" s="11" t="s">
        <v>82</v>
      </c>
      <c r="H113" s="11">
        <f t="shared" si="52"/>
        <v>10</v>
      </c>
      <c r="I113" s="12" t="s">
        <v>598</v>
      </c>
      <c r="J113" s="30" t="e">
        <f>VLOOKUP(B113,认定名单!B:C,22,0)</f>
        <v>#N/A</v>
      </c>
      <c r="K113" s="13" t="e">
        <f t="shared" si="53"/>
        <v>#N/A</v>
      </c>
      <c r="L113" s="13" t="s">
        <v>56</v>
      </c>
      <c r="M113" s="35" t="s">
        <v>545</v>
      </c>
      <c r="N113" s="31">
        <f t="shared" si="54"/>
        <v>5</v>
      </c>
      <c r="O113" s="13" t="s">
        <v>59</v>
      </c>
      <c r="P113" s="35"/>
      <c r="Q113" s="31">
        <v>0</v>
      </c>
      <c r="R113" s="37">
        <v>14</v>
      </c>
      <c r="S113" s="31" t="e">
        <f>VLOOKUP(B113,认定名单!B:C,41,0)</f>
        <v>#N/A</v>
      </c>
      <c r="T113" s="31">
        <v>0</v>
      </c>
      <c r="U113" s="31">
        <v>0</v>
      </c>
      <c r="V113" s="31">
        <f t="shared" si="55"/>
        <v>2</v>
      </c>
      <c r="W113" s="13" t="s">
        <v>59</v>
      </c>
      <c r="X113" s="13" t="s">
        <v>59</v>
      </c>
      <c r="Y113" s="14">
        <f t="shared" si="56"/>
        <v>0</v>
      </c>
      <c r="Z113" s="41" t="e">
        <f>VLOOKUP(B113,认定名单!B:C,35,0)</f>
        <v>#N/A</v>
      </c>
      <c r="AA113" s="31" t="e">
        <f t="shared" si="57"/>
        <v>#N/A</v>
      </c>
      <c r="AB113" s="31" t="s">
        <v>59</v>
      </c>
      <c r="AC113" s="31">
        <f t="shared" si="58"/>
        <v>0</v>
      </c>
      <c r="AD113" s="13" t="s">
        <v>59</v>
      </c>
      <c r="AE113" s="31">
        <f t="shared" si="59"/>
        <v>0</v>
      </c>
      <c r="AF113" s="31" t="s">
        <v>61</v>
      </c>
      <c r="AG113" s="31">
        <f t="shared" si="60"/>
        <v>5</v>
      </c>
      <c r="AH113" s="43" t="e">
        <f>VLOOKUP(B113,认定名单!B:C,17,0)</f>
        <v>#N/A</v>
      </c>
      <c r="AI113" s="13" t="e">
        <f t="shared" si="61"/>
        <v>#N/A</v>
      </c>
      <c r="AJ113" s="41" t="e">
        <f>VLOOKUP(B113,认定名单!B:C,29,0)</f>
        <v>#N/A</v>
      </c>
      <c r="AK113" s="44" t="e">
        <f t="shared" si="62"/>
        <v>#N/A</v>
      </c>
      <c r="AL113" s="13" t="e">
        <f t="shared" si="63"/>
        <v>#N/A</v>
      </c>
      <c r="AM113" s="45"/>
      <c r="AN113" s="46">
        <v>47</v>
      </c>
      <c r="AO113" s="54" t="e">
        <f t="shared" si="64"/>
        <v>#N/A</v>
      </c>
      <c r="BB113" s="7" t="s">
        <v>538</v>
      </c>
      <c r="BC113" s="7" t="s">
        <v>69</v>
      </c>
      <c r="BD113" s="8" t="e">
        <f>VLOOKUP(B113,认定名单!B:C,41,0)</f>
        <v>#N/A</v>
      </c>
      <c r="BE113" s="7" t="e">
        <f>VLOOKUP(BB113,认定名单!B:C,42,0)</f>
        <v>#N/A</v>
      </c>
      <c r="BF113" s="7" t="e">
        <f>VLOOKUP(BB113,认定名单!B:C,43,0)</f>
        <v>#N/A</v>
      </c>
      <c r="BG113" s="7" t="e">
        <f t="shared" si="48"/>
        <v>#N/A</v>
      </c>
      <c r="BH113" s="7" t="e">
        <f t="shared" si="49"/>
        <v>#N/A</v>
      </c>
    </row>
    <row r="114" spans="1:60" ht="30" customHeight="1" x14ac:dyDescent="0.2">
      <c r="A114" s="10">
        <v>111</v>
      </c>
      <c r="B114" s="12" t="s">
        <v>417</v>
      </c>
      <c r="C114" s="13" t="s">
        <v>599</v>
      </c>
      <c r="D114" s="13" t="s">
        <v>324</v>
      </c>
      <c r="E114" s="11" t="s">
        <v>275</v>
      </c>
      <c r="F114" s="14">
        <f t="shared" si="51"/>
        <v>10</v>
      </c>
      <c r="G114" s="11" t="s">
        <v>54</v>
      </c>
      <c r="H114" s="11">
        <f t="shared" si="52"/>
        <v>30</v>
      </c>
      <c r="I114" s="12" t="s">
        <v>600</v>
      </c>
      <c r="J114" s="30" t="e">
        <f>VLOOKUP(B114,认定名单!B:C,22,0)</f>
        <v>#N/A</v>
      </c>
      <c r="K114" s="13" t="e">
        <f t="shared" si="53"/>
        <v>#N/A</v>
      </c>
      <c r="L114" s="13" t="s">
        <v>56</v>
      </c>
      <c r="M114" s="35" t="s">
        <v>601</v>
      </c>
      <c r="N114" s="31">
        <f t="shared" si="54"/>
        <v>5</v>
      </c>
      <c r="O114" s="13" t="s">
        <v>59</v>
      </c>
      <c r="P114" s="35"/>
      <c r="Q114" s="31">
        <v>0</v>
      </c>
      <c r="R114" s="37">
        <v>0</v>
      </c>
      <c r="S114" s="31" t="e">
        <f>VLOOKUP(B114,认定名单!B:C,41,0)</f>
        <v>#N/A</v>
      </c>
      <c r="T114" s="31">
        <v>0</v>
      </c>
      <c r="U114" s="31">
        <v>0</v>
      </c>
      <c r="V114" s="31">
        <f t="shared" si="55"/>
        <v>0</v>
      </c>
      <c r="W114" s="13" t="s">
        <v>59</v>
      </c>
      <c r="X114" s="13" t="s">
        <v>59</v>
      </c>
      <c r="Y114" s="14">
        <f t="shared" si="56"/>
        <v>0</v>
      </c>
      <c r="Z114" s="41" t="e">
        <f>VLOOKUP(B114,认定名单!B:C,35,0)</f>
        <v>#N/A</v>
      </c>
      <c r="AA114" s="31" t="e">
        <f t="shared" si="57"/>
        <v>#N/A</v>
      </c>
      <c r="AB114" s="13" t="s">
        <v>59</v>
      </c>
      <c r="AC114" s="31">
        <f t="shared" si="58"/>
        <v>0</v>
      </c>
      <c r="AD114" s="13" t="s">
        <v>59</v>
      </c>
      <c r="AE114" s="31">
        <f t="shared" si="59"/>
        <v>0</v>
      </c>
      <c r="AF114" s="13" t="s">
        <v>125</v>
      </c>
      <c r="AG114" s="31">
        <f t="shared" si="60"/>
        <v>0</v>
      </c>
      <c r="AH114" s="43" t="e">
        <f>VLOOKUP(B114,认定名单!B:C,17,0)</f>
        <v>#N/A</v>
      </c>
      <c r="AI114" s="13" t="e">
        <f t="shared" si="61"/>
        <v>#N/A</v>
      </c>
      <c r="AJ114" s="41" t="e">
        <f>VLOOKUP(B114,认定名单!B:C,29,0)</f>
        <v>#N/A</v>
      </c>
      <c r="AK114" s="44" t="e">
        <f t="shared" si="62"/>
        <v>#N/A</v>
      </c>
      <c r="AL114" s="13" t="e">
        <f t="shared" si="63"/>
        <v>#N/A</v>
      </c>
      <c r="AM114" s="45"/>
      <c r="AN114" s="46">
        <v>65</v>
      </c>
      <c r="AO114" s="54" t="e">
        <f t="shared" si="64"/>
        <v>#N/A</v>
      </c>
      <c r="BB114" s="7" t="s">
        <v>344</v>
      </c>
      <c r="BC114" s="7" t="s">
        <v>69</v>
      </c>
      <c r="BD114" s="8" t="e">
        <f>VLOOKUP(B114,认定名单!B:C,41,0)</f>
        <v>#N/A</v>
      </c>
      <c r="BE114" s="7" t="e">
        <f>VLOOKUP(BB114,认定名单!B:C,42,0)</f>
        <v>#N/A</v>
      </c>
      <c r="BF114" s="7" t="e">
        <f>VLOOKUP(BB114,认定名单!B:C,43,0)</f>
        <v>#N/A</v>
      </c>
      <c r="BG114" s="7" t="e">
        <f t="shared" si="48"/>
        <v>#N/A</v>
      </c>
      <c r="BH114" s="7" t="e">
        <f t="shared" si="49"/>
        <v>#N/A</v>
      </c>
    </row>
    <row r="115" spans="1:60" ht="30" customHeight="1" x14ac:dyDescent="0.2">
      <c r="A115" s="10">
        <v>112</v>
      </c>
      <c r="B115" s="12" t="s">
        <v>547</v>
      </c>
      <c r="C115" s="13" t="s">
        <v>602</v>
      </c>
      <c r="D115" s="13" t="s">
        <v>324</v>
      </c>
      <c r="E115" s="11" t="s">
        <v>81</v>
      </c>
      <c r="F115" s="14">
        <f t="shared" si="51"/>
        <v>5</v>
      </c>
      <c r="G115" s="11" t="s">
        <v>71</v>
      </c>
      <c r="H115" s="11">
        <f t="shared" si="52"/>
        <v>15</v>
      </c>
      <c r="I115" s="12" t="s">
        <v>603</v>
      </c>
      <c r="J115" s="30" t="e">
        <f>VLOOKUP(B115,认定名单!B:C,22,0)</f>
        <v>#N/A</v>
      </c>
      <c r="K115" s="13" t="e">
        <f t="shared" si="53"/>
        <v>#N/A</v>
      </c>
      <c r="L115" s="13" t="s">
        <v>59</v>
      </c>
      <c r="M115" s="35"/>
      <c r="N115" s="31">
        <f t="shared" si="54"/>
        <v>0</v>
      </c>
      <c r="O115" s="13" t="s">
        <v>59</v>
      </c>
      <c r="P115" s="35"/>
      <c r="Q115" s="31">
        <v>0</v>
      </c>
      <c r="R115" s="37">
        <v>17</v>
      </c>
      <c r="S115" s="31" t="e">
        <f>VLOOKUP(B115,认定名单!B:C,41,0)</f>
        <v>#N/A</v>
      </c>
      <c r="T115" s="31">
        <v>0</v>
      </c>
      <c r="U115" s="31">
        <v>0</v>
      </c>
      <c r="V115" s="31">
        <f t="shared" si="55"/>
        <v>2</v>
      </c>
      <c r="W115" s="13" t="s">
        <v>94</v>
      </c>
      <c r="X115" s="43" t="s">
        <v>604</v>
      </c>
      <c r="Y115" s="14">
        <f t="shared" si="56"/>
        <v>5</v>
      </c>
      <c r="Z115" s="41" t="e">
        <f>VLOOKUP(B115,认定名单!B:C,35,0)</f>
        <v>#N/A</v>
      </c>
      <c r="AA115" s="31" t="e">
        <f t="shared" si="57"/>
        <v>#N/A</v>
      </c>
      <c r="AB115" s="13" t="s">
        <v>59</v>
      </c>
      <c r="AC115" s="31">
        <f t="shared" si="58"/>
        <v>0</v>
      </c>
      <c r="AD115" s="13" t="s">
        <v>59</v>
      </c>
      <c r="AE115" s="31">
        <f t="shared" si="59"/>
        <v>0</v>
      </c>
      <c r="AF115" s="13" t="s">
        <v>61</v>
      </c>
      <c r="AG115" s="31">
        <f t="shared" si="60"/>
        <v>5</v>
      </c>
      <c r="AH115" s="43" t="e">
        <f>VLOOKUP(B115,认定名单!B:C,17,0)</f>
        <v>#N/A</v>
      </c>
      <c r="AI115" s="13" t="e">
        <f t="shared" si="61"/>
        <v>#N/A</v>
      </c>
      <c r="AJ115" s="41" t="e">
        <f>VLOOKUP(B115,认定名单!B:C,29,0)</f>
        <v>#N/A</v>
      </c>
      <c r="AK115" s="44" t="e">
        <f t="shared" si="62"/>
        <v>#N/A</v>
      </c>
      <c r="AL115" s="13" t="e">
        <f t="shared" si="63"/>
        <v>#N/A</v>
      </c>
      <c r="AM115" s="45"/>
      <c r="AN115" s="46">
        <v>45</v>
      </c>
      <c r="AO115" s="54" t="e">
        <f t="shared" si="64"/>
        <v>#N/A</v>
      </c>
      <c r="BB115" s="7" t="s">
        <v>306</v>
      </c>
      <c r="BC115" s="7" t="s">
        <v>69</v>
      </c>
      <c r="BD115" s="8" t="e">
        <f>VLOOKUP(B115,认定名单!B:C,41,0)</f>
        <v>#N/A</v>
      </c>
      <c r="BE115" s="7" t="e">
        <f>VLOOKUP(BB115,认定名单!B:C,42,0)</f>
        <v>#N/A</v>
      </c>
      <c r="BF115" s="7" t="e">
        <f>VLOOKUP(BB115,认定名单!B:C,43,0)</f>
        <v>#N/A</v>
      </c>
      <c r="BG115" s="7" t="e">
        <f t="shared" si="48"/>
        <v>#N/A</v>
      </c>
      <c r="BH115" s="7" t="e">
        <f t="shared" si="49"/>
        <v>#N/A</v>
      </c>
    </row>
    <row r="116" spans="1:60" ht="30" customHeight="1" x14ac:dyDescent="0.2">
      <c r="A116" s="10">
        <v>113</v>
      </c>
      <c r="B116" s="12" t="s">
        <v>605</v>
      </c>
      <c r="C116" s="13" t="s">
        <v>606</v>
      </c>
      <c r="D116" s="13" t="s">
        <v>324</v>
      </c>
      <c r="E116" s="11" t="s">
        <v>131</v>
      </c>
      <c r="F116" s="14">
        <f t="shared" si="51"/>
        <v>5</v>
      </c>
      <c r="G116" s="11" t="s">
        <v>54</v>
      </c>
      <c r="H116" s="11">
        <f t="shared" si="52"/>
        <v>30</v>
      </c>
      <c r="I116" s="12" t="s">
        <v>550</v>
      </c>
      <c r="J116" s="30" t="e">
        <f>VLOOKUP(B116,认定名单!B:C,22,0)</f>
        <v>#N/A</v>
      </c>
      <c r="K116" s="13" t="e">
        <f t="shared" si="53"/>
        <v>#N/A</v>
      </c>
      <c r="L116" s="13" t="s">
        <v>56</v>
      </c>
      <c r="M116" s="35" t="s">
        <v>591</v>
      </c>
      <c r="N116" s="31">
        <f t="shared" si="54"/>
        <v>5</v>
      </c>
      <c r="O116" s="13" t="s">
        <v>59</v>
      </c>
      <c r="P116" s="35"/>
      <c r="Q116" s="31">
        <v>0</v>
      </c>
      <c r="R116" s="37">
        <v>12</v>
      </c>
      <c r="S116" s="31" t="e">
        <f>VLOOKUP(B116,认定名单!B:C,41,0)</f>
        <v>#N/A</v>
      </c>
      <c r="T116" s="31">
        <v>0</v>
      </c>
      <c r="U116" s="31">
        <v>0</v>
      </c>
      <c r="V116" s="31">
        <f t="shared" si="55"/>
        <v>2</v>
      </c>
      <c r="W116" s="13" t="s">
        <v>59</v>
      </c>
      <c r="X116" s="13" t="s">
        <v>59</v>
      </c>
      <c r="Y116" s="14">
        <f t="shared" si="56"/>
        <v>0</v>
      </c>
      <c r="Z116" s="41" t="e">
        <f>VLOOKUP(B116,认定名单!B:C,35,0)</f>
        <v>#N/A</v>
      </c>
      <c r="AA116" s="31" t="e">
        <f t="shared" si="57"/>
        <v>#N/A</v>
      </c>
      <c r="AB116" s="31" t="s">
        <v>59</v>
      </c>
      <c r="AC116" s="31">
        <f t="shared" si="58"/>
        <v>0</v>
      </c>
      <c r="AD116" s="13" t="s">
        <v>59</v>
      </c>
      <c r="AE116" s="31">
        <f t="shared" si="59"/>
        <v>0</v>
      </c>
      <c r="AF116" s="31" t="s">
        <v>125</v>
      </c>
      <c r="AG116" s="31">
        <f t="shared" si="60"/>
        <v>0</v>
      </c>
      <c r="AH116" s="43" t="e">
        <f>VLOOKUP(B116,认定名单!B:C,17,0)</f>
        <v>#N/A</v>
      </c>
      <c r="AI116" s="13" t="e">
        <f t="shared" si="61"/>
        <v>#N/A</v>
      </c>
      <c r="AJ116" s="41" t="e">
        <f>VLOOKUP(B116,认定名单!B:C,29,0)</f>
        <v>#N/A</v>
      </c>
      <c r="AK116" s="44" t="e">
        <f t="shared" si="62"/>
        <v>#N/A</v>
      </c>
      <c r="AL116" s="13" t="e">
        <f t="shared" si="63"/>
        <v>#N/A</v>
      </c>
      <c r="AM116" s="45"/>
      <c r="AN116" s="46">
        <v>53</v>
      </c>
      <c r="AO116" s="54" t="e">
        <f t="shared" si="64"/>
        <v>#N/A</v>
      </c>
      <c r="BB116" s="7" t="s">
        <v>607</v>
      </c>
      <c r="BC116" s="7" t="s">
        <v>69</v>
      </c>
      <c r="BD116" s="8" t="e">
        <f>VLOOKUP(B116,认定名单!B:C,41,0)</f>
        <v>#N/A</v>
      </c>
      <c r="BE116" s="7" t="e">
        <f>VLOOKUP(BB116,认定名单!B:C,42,0)</f>
        <v>#N/A</v>
      </c>
      <c r="BF116" s="7" t="e">
        <f>VLOOKUP(BB116,认定名单!B:C,43,0)</f>
        <v>#N/A</v>
      </c>
      <c r="BG116" s="7" t="e">
        <f t="shared" si="48"/>
        <v>#N/A</v>
      </c>
      <c r="BH116" s="7" t="e">
        <f t="shared" si="49"/>
        <v>#N/A</v>
      </c>
    </row>
    <row r="117" spans="1:60" ht="30" customHeight="1" x14ac:dyDescent="0.2">
      <c r="A117" s="10">
        <v>114</v>
      </c>
      <c r="B117" s="12" t="s">
        <v>608</v>
      </c>
      <c r="C117" s="13" t="s">
        <v>609</v>
      </c>
      <c r="D117" s="13" t="s">
        <v>324</v>
      </c>
      <c r="E117" s="11" t="s">
        <v>131</v>
      </c>
      <c r="F117" s="14">
        <f t="shared" si="51"/>
        <v>5</v>
      </c>
      <c r="G117" s="11" t="s">
        <v>71</v>
      </c>
      <c r="H117" s="11">
        <f t="shared" si="52"/>
        <v>15</v>
      </c>
      <c r="I117" s="12" t="s">
        <v>610</v>
      </c>
      <c r="J117" s="30" t="e">
        <f>VLOOKUP(B117,认定名单!B:C,22,0)</f>
        <v>#N/A</v>
      </c>
      <c r="K117" s="13" t="e">
        <f t="shared" si="53"/>
        <v>#N/A</v>
      </c>
      <c r="L117" s="13" t="s">
        <v>56</v>
      </c>
      <c r="M117" s="35" t="s">
        <v>611</v>
      </c>
      <c r="N117" s="31">
        <f t="shared" si="54"/>
        <v>5</v>
      </c>
      <c r="O117" s="13" t="s">
        <v>59</v>
      </c>
      <c r="P117" s="35"/>
      <c r="Q117" s="31">
        <v>0</v>
      </c>
      <c r="R117" s="37">
        <v>12</v>
      </c>
      <c r="S117" s="31" t="e">
        <f>VLOOKUP(B117,认定名单!B:C,41,0)</f>
        <v>#N/A</v>
      </c>
      <c r="T117" s="31" t="e">
        <f>S117-1</f>
        <v>#N/A</v>
      </c>
      <c r="U117" s="31">
        <v>3</v>
      </c>
      <c r="V117" s="31">
        <f t="shared" si="55"/>
        <v>5</v>
      </c>
      <c r="W117" s="13" t="s">
        <v>94</v>
      </c>
      <c r="X117" s="43" t="s">
        <v>612</v>
      </c>
      <c r="Y117" s="14">
        <f t="shared" si="56"/>
        <v>5</v>
      </c>
      <c r="Z117" s="41" t="e">
        <f>VLOOKUP(B117,认定名单!B:C,35,0)</f>
        <v>#N/A</v>
      </c>
      <c r="AA117" s="31" t="e">
        <f t="shared" si="57"/>
        <v>#N/A</v>
      </c>
      <c r="AB117" s="13" t="s">
        <v>59</v>
      </c>
      <c r="AC117" s="31">
        <f t="shared" si="58"/>
        <v>0</v>
      </c>
      <c r="AD117" s="13" t="s">
        <v>60</v>
      </c>
      <c r="AE117" s="31">
        <f t="shared" si="59"/>
        <v>5</v>
      </c>
      <c r="AF117" s="31" t="s">
        <v>61</v>
      </c>
      <c r="AG117" s="31">
        <f t="shared" si="60"/>
        <v>5</v>
      </c>
      <c r="AH117" s="43" t="e">
        <f>VLOOKUP(B117,认定名单!B:C,17,0)</f>
        <v>#N/A</v>
      </c>
      <c r="AI117" s="13" t="e">
        <f t="shared" si="61"/>
        <v>#N/A</v>
      </c>
      <c r="AJ117" s="41" t="e">
        <f>VLOOKUP(B117,认定名单!B:C,29,0)</f>
        <v>#N/A</v>
      </c>
      <c r="AK117" s="44" t="e">
        <f t="shared" si="62"/>
        <v>#N/A</v>
      </c>
      <c r="AL117" s="13" t="e">
        <f t="shared" si="63"/>
        <v>#N/A</v>
      </c>
      <c r="AM117" s="45"/>
      <c r="AN117" s="46">
        <v>55</v>
      </c>
      <c r="AO117" s="54" t="e">
        <f t="shared" si="64"/>
        <v>#N/A</v>
      </c>
      <c r="BB117" s="7" t="s">
        <v>476</v>
      </c>
      <c r="BC117" s="7" t="s">
        <v>69</v>
      </c>
      <c r="BD117" s="8" t="e">
        <f>VLOOKUP(B117,认定名单!B:C,41,0)</f>
        <v>#N/A</v>
      </c>
      <c r="BE117" s="7" t="e">
        <f>VLOOKUP(BB117,认定名单!B:C,42,0)</f>
        <v>#N/A</v>
      </c>
      <c r="BF117" s="7" t="e">
        <f>VLOOKUP(BB117,认定名单!B:C,43,0)</f>
        <v>#N/A</v>
      </c>
      <c r="BG117" s="7" t="e">
        <f t="shared" si="48"/>
        <v>#N/A</v>
      </c>
      <c r="BH117" s="7" t="e">
        <f t="shared" si="49"/>
        <v>#N/A</v>
      </c>
    </row>
    <row r="118" spans="1:60" ht="30" customHeight="1" x14ac:dyDescent="0.2">
      <c r="A118" s="10">
        <v>115</v>
      </c>
      <c r="B118" s="12" t="s">
        <v>613</v>
      </c>
      <c r="C118" s="13" t="s">
        <v>614</v>
      </c>
      <c r="D118" s="13" t="s">
        <v>324</v>
      </c>
      <c r="E118" s="11" t="s">
        <v>81</v>
      </c>
      <c r="F118" s="14">
        <f t="shared" si="51"/>
        <v>5</v>
      </c>
      <c r="G118" s="11" t="s">
        <v>82</v>
      </c>
      <c r="H118" s="11">
        <f t="shared" si="52"/>
        <v>10</v>
      </c>
      <c r="I118" s="12" t="s">
        <v>615</v>
      </c>
      <c r="J118" s="30" t="e">
        <f>VLOOKUP(B118,认定名单!B:C,22,0)</f>
        <v>#N/A</v>
      </c>
      <c r="K118" s="13" t="e">
        <f t="shared" si="53"/>
        <v>#N/A</v>
      </c>
      <c r="L118" s="13" t="s">
        <v>56</v>
      </c>
      <c r="M118" s="35" t="s">
        <v>616</v>
      </c>
      <c r="N118" s="31">
        <f t="shared" si="54"/>
        <v>5</v>
      </c>
      <c r="O118" s="13" t="s">
        <v>59</v>
      </c>
      <c r="P118" s="35"/>
      <c r="Q118" s="31">
        <v>0</v>
      </c>
      <c r="R118" s="37">
        <v>10</v>
      </c>
      <c r="S118" s="31" t="e">
        <f>VLOOKUP(B118,认定名单!B:C,41,0)</f>
        <v>#N/A</v>
      </c>
      <c r="T118" s="31" t="e">
        <f>S118-1</f>
        <v>#N/A</v>
      </c>
      <c r="U118" s="31">
        <v>1</v>
      </c>
      <c r="V118" s="31">
        <f t="shared" si="55"/>
        <v>3</v>
      </c>
      <c r="W118" s="13" t="s">
        <v>59</v>
      </c>
      <c r="X118" s="68" t="s">
        <v>59</v>
      </c>
      <c r="Y118" s="14">
        <f t="shared" si="56"/>
        <v>0</v>
      </c>
      <c r="Z118" s="41" t="e">
        <f>VLOOKUP(B118,认定名单!B:C,35,0)</f>
        <v>#N/A</v>
      </c>
      <c r="AA118" s="31" t="e">
        <f t="shared" si="57"/>
        <v>#N/A</v>
      </c>
      <c r="AB118" s="13" t="s">
        <v>59</v>
      </c>
      <c r="AC118" s="31">
        <f t="shared" si="58"/>
        <v>0</v>
      </c>
      <c r="AD118" s="13" t="s">
        <v>227</v>
      </c>
      <c r="AE118" s="31">
        <f t="shared" si="59"/>
        <v>5</v>
      </c>
      <c r="AF118" s="31" t="s">
        <v>61</v>
      </c>
      <c r="AG118" s="31">
        <f t="shared" si="60"/>
        <v>5</v>
      </c>
      <c r="AH118" s="43" t="e">
        <f>VLOOKUP(B118,认定名单!B:C,17,0)</f>
        <v>#N/A</v>
      </c>
      <c r="AI118" s="13" t="e">
        <f t="shared" si="61"/>
        <v>#N/A</v>
      </c>
      <c r="AJ118" s="41" t="e">
        <f>VLOOKUP(B118,认定名单!B:C,29,0)</f>
        <v>#N/A</v>
      </c>
      <c r="AK118" s="44" t="e">
        <f t="shared" si="62"/>
        <v>#N/A</v>
      </c>
      <c r="AL118" s="13" t="e">
        <f t="shared" si="63"/>
        <v>#N/A</v>
      </c>
      <c r="AM118" s="45"/>
      <c r="AN118" s="46">
        <v>48</v>
      </c>
      <c r="AO118" s="54" t="e">
        <f t="shared" si="64"/>
        <v>#N/A</v>
      </c>
      <c r="BB118" s="7" t="s">
        <v>312</v>
      </c>
      <c r="BC118" s="7" t="s">
        <v>69</v>
      </c>
      <c r="BD118" s="8" t="e">
        <f>VLOOKUP(B118,认定名单!B:C,41,0)</f>
        <v>#N/A</v>
      </c>
      <c r="BE118" s="7" t="e">
        <f>VLOOKUP(BB118,认定名单!B:C,42,0)</f>
        <v>#N/A</v>
      </c>
      <c r="BF118" s="7" t="e">
        <f>VLOOKUP(BB118,认定名单!B:C,43,0)</f>
        <v>#N/A</v>
      </c>
      <c r="BG118" s="7" t="e">
        <f t="shared" si="48"/>
        <v>#N/A</v>
      </c>
      <c r="BH118" s="7" t="e">
        <f t="shared" si="49"/>
        <v>#N/A</v>
      </c>
    </row>
    <row r="119" spans="1:60" ht="30" customHeight="1" x14ac:dyDescent="0.2">
      <c r="A119" s="10">
        <v>116</v>
      </c>
      <c r="B119" s="12" t="s">
        <v>117</v>
      </c>
      <c r="C119" s="13" t="s">
        <v>617</v>
      </c>
      <c r="D119" s="13" t="s">
        <v>324</v>
      </c>
      <c r="E119" s="11" t="s">
        <v>59</v>
      </c>
      <c r="F119" s="14">
        <f t="shared" si="51"/>
        <v>0</v>
      </c>
      <c r="G119" s="11" t="s">
        <v>82</v>
      </c>
      <c r="H119" s="11">
        <f t="shared" si="52"/>
        <v>10</v>
      </c>
      <c r="I119" s="12" t="s">
        <v>618</v>
      </c>
      <c r="J119" s="30" t="e">
        <f>VLOOKUP(B119,认定名单!B:C,22,0)</f>
        <v>#N/A</v>
      </c>
      <c r="K119" s="13" t="e">
        <f t="shared" si="53"/>
        <v>#N/A</v>
      </c>
      <c r="L119" s="13" t="s">
        <v>56</v>
      </c>
      <c r="M119" s="35" t="s">
        <v>562</v>
      </c>
      <c r="N119" s="31">
        <f t="shared" si="54"/>
        <v>5</v>
      </c>
      <c r="O119" s="13" t="s">
        <v>59</v>
      </c>
      <c r="P119" s="35"/>
      <c r="Q119" s="31">
        <v>0</v>
      </c>
      <c r="R119" s="37">
        <v>26</v>
      </c>
      <c r="S119" s="31" t="e">
        <f>VLOOKUP(B119,认定名单!B:C,41,0)</f>
        <v>#N/A</v>
      </c>
      <c r="T119" s="31" t="e">
        <f>S119-1</f>
        <v>#N/A</v>
      </c>
      <c r="U119" s="31">
        <v>3</v>
      </c>
      <c r="V119" s="31">
        <f t="shared" si="55"/>
        <v>5</v>
      </c>
      <c r="W119" s="13" t="s">
        <v>94</v>
      </c>
      <c r="X119" s="43" t="s">
        <v>619</v>
      </c>
      <c r="Y119" s="14">
        <f t="shared" si="56"/>
        <v>5</v>
      </c>
      <c r="Z119" s="41" t="e">
        <f>VLOOKUP(B119,认定名单!B:C,35,0)</f>
        <v>#N/A</v>
      </c>
      <c r="AA119" s="31" t="e">
        <f t="shared" si="57"/>
        <v>#N/A</v>
      </c>
      <c r="AB119" s="13" t="s">
        <v>56</v>
      </c>
      <c r="AC119" s="31">
        <f t="shared" si="58"/>
        <v>5</v>
      </c>
      <c r="AD119" s="13" t="s">
        <v>227</v>
      </c>
      <c r="AE119" s="31">
        <f t="shared" si="59"/>
        <v>5</v>
      </c>
      <c r="AF119" s="31" t="s">
        <v>61</v>
      </c>
      <c r="AG119" s="31">
        <f t="shared" si="60"/>
        <v>5</v>
      </c>
      <c r="AH119" s="43" t="e">
        <f>VLOOKUP(B119,认定名单!B:C,17,0)</f>
        <v>#N/A</v>
      </c>
      <c r="AI119" s="13" t="e">
        <f t="shared" si="61"/>
        <v>#N/A</v>
      </c>
      <c r="AJ119" s="41" t="e">
        <f>VLOOKUP(B119,认定名单!B:C,29,0)</f>
        <v>#N/A</v>
      </c>
      <c r="AK119" s="44" t="e">
        <f t="shared" si="62"/>
        <v>#N/A</v>
      </c>
      <c r="AL119" s="13" t="e">
        <f t="shared" si="63"/>
        <v>#N/A</v>
      </c>
      <c r="AM119" s="45"/>
      <c r="AN119" s="46">
        <v>52</v>
      </c>
      <c r="AO119" s="54" t="e">
        <f t="shared" si="64"/>
        <v>#N/A</v>
      </c>
      <c r="BB119" s="7" t="s">
        <v>181</v>
      </c>
      <c r="BC119" s="7" t="s">
        <v>69</v>
      </c>
      <c r="BD119" s="8" t="e">
        <f>VLOOKUP(B119,认定名单!B:C,41,0)</f>
        <v>#N/A</v>
      </c>
      <c r="BE119" s="7" t="e">
        <f>VLOOKUP(BB119,认定名单!B:C,42,0)</f>
        <v>#N/A</v>
      </c>
      <c r="BF119" s="7" t="e">
        <f>VLOOKUP(BB119,认定名单!B:C,43,0)</f>
        <v>#N/A</v>
      </c>
      <c r="BG119" s="7" t="e">
        <f t="shared" si="48"/>
        <v>#N/A</v>
      </c>
      <c r="BH119" s="7" t="e">
        <f t="shared" si="49"/>
        <v>#N/A</v>
      </c>
    </row>
    <row r="120" spans="1:60" ht="30" customHeight="1" x14ac:dyDescent="0.2">
      <c r="A120" s="10">
        <v>117</v>
      </c>
      <c r="B120" s="12" t="s">
        <v>311</v>
      </c>
      <c r="C120" s="13" t="s">
        <v>620</v>
      </c>
      <c r="D120" s="13" t="s">
        <v>345</v>
      </c>
      <c r="E120" s="11" t="s">
        <v>357</v>
      </c>
      <c r="F120" s="14">
        <f t="shared" si="51"/>
        <v>5</v>
      </c>
      <c r="G120" s="11" t="s">
        <v>82</v>
      </c>
      <c r="H120" s="11">
        <f t="shared" si="52"/>
        <v>10</v>
      </c>
      <c r="I120" s="12" t="s">
        <v>621</v>
      </c>
      <c r="J120" s="30" t="e">
        <f>VLOOKUP(B120,认定名单!B:C,22,0)</f>
        <v>#N/A</v>
      </c>
      <c r="K120" s="13" t="e">
        <f t="shared" si="53"/>
        <v>#N/A</v>
      </c>
      <c r="L120" s="13" t="s">
        <v>56</v>
      </c>
      <c r="M120" s="35" t="s">
        <v>503</v>
      </c>
      <c r="N120" s="31">
        <f t="shared" si="54"/>
        <v>5</v>
      </c>
      <c r="O120" s="13" t="s">
        <v>59</v>
      </c>
      <c r="P120" s="35"/>
      <c r="Q120" s="31">
        <v>0</v>
      </c>
      <c r="R120" s="37">
        <v>13</v>
      </c>
      <c r="S120" s="31" t="e">
        <f>VLOOKUP(B120,认定名单!B:C,41,0)</f>
        <v>#N/A</v>
      </c>
      <c r="T120" s="31">
        <v>0</v>
      </c>
      <c r="U120" s="31">
        <v>0</v>
      </c>
      <c r="V120" s="31">
        <f t="shared" si="55"/>
        <v>2</v>
      </c>
      <c r="W120" s="13" t="s">
        <v>59</v>
      </c>
      <c r="X120" s="13" t="s">
        <v>59</v>
      </c>
      <c r="Y120" s="14">
        <f t="shared" si="56"/>
        <v>0</v>
      </c>
      <c r="Z120" s="41" t="e">
        <f>VLOOKUP(B120,认定名单!B:C,35,0)</f>
        <v>#N/A</v>
      </c>
      <c r="AA120" s="31" t="e">
        <f t="shared" si="57"/>
        <v>#N/A</v>
      </c>
      <c r="AB120" s="31" t="s">
        <v>59</v>
      </c>
      <c r="AC120" s="31">
        <f t="shared" si="58"/>
        <v>0</v>
      </c>
      <c r="AD120" s="13" t="s">
        <v>59</v>
      </c>
      <c r="AE120" s="31">
        <f t="shared" si="59"/>
        <v>0</v>
      </c>
      <c r="AF120" s="31" t="s">
        <v>125</v>
      </c>
      <c r="AG120" s="31">
        <f t="shared" si="60"/>
        <v>0</v>
      </c>
      <c r="AH120" s="43" t="e">
        <f>VLOOKUP(B120,认定名单!B:C,17,0)</f>
        <v>#N/A</v>
      </c>
      <c r="AI120" s="13" t="e">
        <f t="shared" si="61"/>
        <v>#N/A</v>
      </c>
      <c r="AJ120" s="41" t="e">
        <f>VLOOKUP(B120,认定名单!B:C,29,0)</f>
        <v>#N/A</v>
      </c>
      <c r="AK120" s="44" t="e">
        <f t="shared" si="62"/>
        <v>#N/A</v>
      </c>
      <c r="AL120" s="13" t="e">
        <f t="shared" si="63"/>
        <v>#N/A</v>
      </c>
      <c r="AM120" s="45"/>
      <c r="AN120" s="46">
        <v>29</v>
      </c>
      <c r="AO120" s="54" t="e">
        <f t="shared" si="64"/>
        <v>#N/A</v>
      </c>
      <c r="BB120" s="7" t="s">
        <v>622</v>
      </c>
      <c r="BC120" s="7" t="s">
        <v>69</v>
      </c>
      <c r="BD120" s="8" t="e">
        <f>VLOOKUP(B120,认定名单!B:C,41,0)</f>
        <v>#N/A</v>
      </c>
      <c r="BE120" s="7" t="e">
        <f>VLOOKUP(BB120,认定名单!B:C,42,0)</f>
        <v>#N/A</v>
      </c>
      <c r="BF120" s="7" t="e">
        <f>VLOOKUP(BB120,认定名单!B:C,43,0)</f>
        <v>#N/A</v>
      </c>
      <c r="BG120" s="7" t="e">
        <f t="shared" si="48"/>
        <v>#N/A</v>
      </c>
      <c r="BH120" s="7" t="e">
        <f t="shared" si="49"/>
        <v>#N/A</v>
      </c>
    </row>
    <row r="121" spans="1:60" ht="30" customHeight="1" x14ac:dyDescent="0.2">
      <c r="A121" s="10">
        <v>118</v>
      </c>
      <c r="B121" s="12" t="s">
        <v>397</v>
      </c>
      <c r="C121" s="13" t="s">
        <v>623</v>
      </c>
      <c r="D121" s="13" t="s">
        <v>324</v>
      </c>
      <c r="E121" s="11" t="s">
        <v>169</v>
      </c>
      <c r="F121" s="14">
        <f t="shared" si="51"/>
        <v>5</v>
      </c>
      <c r="G121" s="11" t="s">
        <v>82</v>
      </c>
      <c r="H121" s="11">
        <f t="shared" si="52"/>
        <v>10</v>
      </c>
      <c r="I121" s="12" t="s">
        <v>624</v>
      </c>
      <c r="J121" s="30" t="e">
        <f>VLOOKUP(B121,认定名单!B:C,22,0)</f>
        <v>#N/A</v>
      </c>
      <c r="K121" s="13" t="e">
        <f t="shared" si="53"/>
        <v>#N/A</v>
      </c>
      <c r="L121" s="13" t="s">
        <v>56</v>
      </c>
      <c r="M121" s="35" t="s">
        <v>625</v>
      </c>
      <c r="N121" s="31">
        <f t="shared" si="54"/>
        <v>5</v>
      </c>
      <c r="O121" s="13" t="s">
        <v>59</v>
      </c>
      <c r="P121" s="35"/>
      <c r="Q121" s="31">
        <v>0</v>
      </c>
      <c r="R121" s="37">
        <v>14</v>
      </c>
      <c r="S121" s="31" t="e">
        <f>VLOOKUP(B121,认定名单!B:C,41,0)</f>
        <v>#N/A</v>
      </c>
      <c r="T121" s="31" t="e">
        <f t="shared" ref="T121:T126" si="66">S121-1</f>
        <v>#N/A</v>
      </c>
      <c r="U121" s="31">
        <v>1</v>
      </c>
      <c r="V121" s="31">
        <f t="shared" si="55"/>
        <v>3</v>
      </c>
      <c r="W121" s="13" t="s">
        <v>59</v>
      </c>
      <c r="X121" s="13"/>
      <c r="Y121" s="14">
        <f t="shared" si="56"/>
        <v>0</v>
      </c>
      <c r="Z121" s="41" t="e">
        <f>VLOOKUP(B121,认定名单!B:C,35,0)</f>
        <v>#N/A</v>
      </c>
      <c r="AA121" s="31" t="e">
        <f t="shared" si="57"/>
        <v>#N/A</v>
      </c>
      <c r="AB121" s="13" t="s">
        <v>56</v>
      </c>
      <c r="AC121" s="31">
        <f t="shared" si="58"/>
        <v>5</v>
      </c>
      <c r="AD121" s="13" t="s">
        <v>60</v>
      </c>
      <c r="AE121" s="31">
        <f t="shared" si="59"/>
        <v>5</v>
      </c>
      <c r="AF121" s="31" t="s">
        <v>61</v>
      </c>
      <c r="AG121" s="31">
        <f t="shared" si="60"/>
        <v>5</v>
      </c>
      <c r="AH121" s="43" t="e">
        <f>VLOOKUP(B121,认定名单!B:C,17,0)</f>
        <v>#N/A</v>
      </c>
      <c r="AI121" s="13" t="e">
        <f t="shared" si="61"/>
        <v>#N/A</v>
      </c>
      <c r="AJ121" s="41" t="e">
        <f>VLOOKUP(B121,认定名单!B:C,29,0)</f>
        <v>#N/A</v>
      </c>
      <c r="AK121" s="44" t="e">
        <f t="shared" si="62"/>
        <v>#N/A</v>
      </c>
      <c r="AL121" s="13" t="e">
        <f t="shared" si="63"/>
        <v>#N/A</v>
      </c>
      <c r="AM121" s="45"/>
      <c r="AN121" s="46">
        <v>58</v>
      </c>
      <c r="AO121" s="54" t="e">
        <f t="shared" si="64"/>
        <v>#N/A</v>
      </c>
      <c r="BB121" s="7" t="s">
        <v>605</v>
      </c>
      <c r="BC121" s="7">
        <v>4</v>
      </c>
      <c r="BD121" s="8" t="e">
        <f>VLOOKUP(B121,认定名单!B:C,41,0)</f>
        <v>#N/A</v>
      </c>
      <c r="BE121" s="7" t="e">
        <f>VLOOKUP(BB121,认定名单!B:C,42,0)</f>
        <v>#N/A</v>
      </c>
      <c r="BF121" s="7" t="e">
        <f>VLOOKUP(BB121,认定名单!B:C,43,0)</f>
        <v>#N/A</v>
      </c>
      <c r="BG121" s="7" t="e">
        <f t="shared" si="48"/>
        <v>#N/A</v>
      </c>
      <c r="BH121" s="7" t="e">
        <f t="shared" si="49"/>
        <v>#N/A</v>
      </c>
    </row>
    <row r="122" spans="1:60" ht="30" customHeight="1" x14ac:dyDescent="0.2">
      <c r="A122" s="10">
        <v>119</v>
      </c>
      <c r="B122" s="12" t="s">
        <v>622</v>
      </c>
      <c r="C122" s="13" t="s">
        <v>626</v>
      </c>
      <c r="D122" s="13" t="s">
        <v>324</v>
      </c>
      <c r="E122" s="11" t="s">
        <v>169</v>
      </c>
      <c r="F122" s="14">
        <f t="shared" si="51"/>
        <v>5</v>
      </c>
      <c r="G122" s="11" t="s">
        <v>82</v>
      </c>
      <c r="H122" s="11">
        <f t="shared" si="52"/>
        <v>10</v>
      </c>
      <c r="I122" s="12" t="s">
        <v>627</v>
      </c>
      <c r="J122" s="30" t="e">
        <f>VLOOKUP(B122,认定名单!B:C,22,0)</f>
        <v>#N/A</v>
      </c>
      <c r="K122" s="13" t="e">
        <f t="shared" si="53"/>
        <v>#N/A</v>
      </c>
      <c r="L122" s="13" t="s">
        <v>56</v>
      </c>
      <c r="M122" s="35" t="s">
        <v>591</v>
      </c>
      <c r="N122" s="31">
        <f t="shared" si="54"/>
        <v>5</v>
      </c>
      <c r="O122" s="13" t="s">
        <v>59</v>
      </c>
      <c r="P122" s="35"/>
      <c r="Q122" s="31">
        <v>0</v>
      </c>
      <c r="R122" s="37">
        <v>23</v>
      </c>
      <c r="S122" s="31" t="e">
        <f>VLOOKUP(B122,认定名单!B:C,41,0)</f>
        <v>#N/A</v>
      </c>
      <c r="T122" s="31" t="e">
        <f t="shared" si="66"/>
        <v>#N/A</v>
      </c>
      <c r="U122" s="31">
        <v>1</v>
      </c>
      <c r="V122" s="31">
        <f t="shared" si="55"/>
        <v>3</v>
      </c>
      <c r="W122" s="13" t="s">
        <v>59</v>
      </c>
      <c r="X122" s="13"/>
      <c r="Y122" s="14">
        <f t="shared" si="56"/>
        <v>0</v>
      </c>
      <c r="Z122" s="41" t="e">
        <f>VLOOKUP(B122,认定名单!B:C,35,0)</f>
        <v>#N/A</v>
      </c>
      <c r="AA122" s="31" t="e">
        <f t="shared" si="57"/>
        <v>#N/A</v>
      </c>
      <c r="AB122" s="31" t="s">
        <v>59</v>
      </c>
      <c r="AC122" s="31">
        <f t="shared" si="58"/>
        <v>0</v>
      </c>
      <c r="AD122" s="13" t="s">
        <v>59</v>
      </c>
      <c r="AE122" s="31">
        <f t="shared" si="59"/>
        <v>0</v>
      </c>
      <c r="AF122" s="31" t="s">
        <v>61</v>
      </c>
      <c r="AG122" s="31">
        <f t="shared" si="60"/>
        <v>5</v>
      </c>
      <c r="AH122" s="43" t="e">
        <f>VLOOKUP(B122,认定名单!B:C,17,0)</f>
        <v>#N/A</v>
      </c>
      <c r="AI122" s="13" t="e">
        <f t="shared" si="61"/>
        <v>#N/A</v>
      </c>
      <c r="AJ122" s="41" t="e">
        <f>VLOOKUP(B122,认定名单!B:C,29,0)</f>
        <v>#N/A</v>
      </c>
      <c r="AK122" s="44" t="e">
        <f t="shared" si="62"/>
        <v>#N/A</v>
      </c>
      <c r="AL122" s="13" t="e">
        <f t="shared" si="63"/>
        <v>#N/A</v>
      </c>
      <c r="AM122" s="45"/>
      <c r="AN122" s="46">
        <v>40</v>
      </c>
      <c r="AO122" s="54" t="e">
        <f t="shared" si="64"/>
        <v>#N/A</v>
      </c>
      <c r="BB122" s="7" t="s">
        <v>122</v>
      </c>
      <c r="BC122" s="7" t="s">
        <v>69</v>
      </c>
      <c r="BD122" s="8" t="e">
        <f>VLOOKUP(B122,认定名单!B:C,41,0)</f>
        <v>#N/A</v>
      </c>
      <c r="BE122" s="7" t="e">
        <f>VLOOKUP(BB122,认定名单!B:C,42,0)</f>
        <v>#N/A</v>
      </c>
      <c r="BF122" s="7" t="e">
        <f>VLOOKUP(BB122,认定名单!B:C,43,0)</f>
        <v>#N/A</v>
      </c>
      <c r="BG122" s="7" t="e">
        <f t="shared" si="48"/>
        <v>#N/A</v>
      </c>
      <c r="BH122" s="7" t="e">
        <f t="shared" si="49"/>
        <v>#N/A</v>
      </c>
    </row>
    <row r="123" spans="1:60" ht="30" customHeight="1" x14ac:dyDescent="0.2">
      <c r="A123" s="10">
        <v>120</v>
      </c>
      <c r="B123" s="12" t="s">
        <v>628</v>
      </c>
      <c r="C123" s="13" t="s">
        <v>629</v>
      </c>
      <c r="D123" s="13" t="s">
        <v>324</v>
      </c>
      <c r="E123" s="11" t="s">
        <v>85</v>
      </c>
      <c r="F123" s="14">
        <f t="shared" si="51"/>
        <v>15</v>
      </c>
      <c r="G123" s="11" t="s">
        <v>54</v>
      </c>
      <c r="H123" s="11">
        <f t="shared" si="52"/>
        <v>30</v>
      </c>
      <c r="I123" s="12" t="s">
        <v>630</v>
      </c>
      <c r="J123" s="30" t="e">
        <f>VLOOKUP(B123,认定名单!B:C,22,0)</f>
        <v>#N/A</v>
      </c>
      <c r="K123" s="13" t="e">
        <f t="shared" si="53"/>
        <v>#N/A</v>
      </c>
      <c r="L123" s="13" t="s">
        <v>56</v>
      </c>
      <c r="M123" s="35" t="s">
        <v>631</v>
      </c>
      <c r="N123" s="31">
        <f t="shared" si="54"/>
        <v>5</v>
      </c>
      <c r="O123" s="13" t="s">
        <v>59</v>
      </c>
      <c r="P123" s="35"/>
      <c r="Q123" s="31">
        <v>0</v>
      </c>
      <c r="R123" s="37">
        <v>54</v>
      </c>
      <c r="S123" s="31" t="e">
        <f>VLOOKUP(B123,认定名单!B:C,41,0)</f>
        <v>#N/A</v>
      </c>
      <c r="T123" s="31" t="e">
        <f t="shared" si="66"/>
        <v>#N/A</v>
      </c>
      <c r="U123" s="31">
        <v>1</v>
      </c>
      <c r="V123" s="31">
        <f t="shared" si="55"/>
        <v>3</v>
      </c>
      <c r="W123" s="13" t="s">
        <v>59</v>
      </c>
      <c r="X123" s="13"/>
      <c r="Y123" s="14">
        <f t="shared" si="56"/>
        <v>0</v>
      </c>
      <c r="Z123" s="41" t="e">
        <f>VLOOKUP(B123,认定名单!B:C,35,0)</f>
        <v>#N/A</v>
      </c>
      <c r="AA123" s="31" t="e">
        <f t="shared" si="57"/>
        <v>#N/A</v>
      </c>
      <c r="AB123" s="31" t="s">
        <v>59</v>
      </c>
      <c r="AC123" s="31">
        <f t="shared" si="58"/>
        <v>0</v>
      </c>
      <c r="AD123" s="13" t="s">
        <v>59</v>
      </c>
      <c r="AE123" s="31">
        <f t="shared" si="59"/>
        <v>0</v>
      </c>
      <c r="AF123" s="31" t="s">
        <v>61</v>
      </c>
      <c r="AG123" s="31">
        <f t="shared" si="60"/>
        <v>5</v>
      </c>
      <c r="AH123" s="43" t="e">
        <f>VLOOKUP(B123,认定名单!B:C,17,0)</f>
        <v>#N/A</v>
      </c>
      <c r="AI123" s="13" t="e">
        <f t="shared" si="61"/>
        <v>#N/A</v>
      </c>
      <c r="AJ123" s="41" t="e">
        <f>VLOOKUP(B123,认定名单!B:C,29,0)</f>
        <v>#N/A</v>
      </c>
      <c r="AK123" s="44" t="e">
        <f t="shared" si="62"/>
        <v>#N/A</v>
      </c>
      <c r="AL123" s="13" t="e">
        <f t="shared" si="63"/>
        <v>#N/A</v>
      </c>
      <c r="AM123" s="45"/>
      <c r="AN123" s="46">
        <v>69</v>
      </c>
      <c r="AO123" s="54" t="e">
        <f t="shared" si="64"/>
        <v>#N/A</v>
      </c>
      <c r="BB123" s="7" t="s">
        <v>339</v>
      </c>
      <c r="BC123" s="7" t="s">
        <v>69</v>
      </c>
      <c r="BD123" s="8" t="e">
        <f>VLOOKUP(B123,认定名单!B:C,41,0)</f>
        <v>#N/A</v>
      </c>
      <c r="BE123" s="7" t="e">
        <f>VLOOKUP(BB123,认定名单!B:C,42,0)</f>
        <v>#N/A</v>
      </c>
      <c r="BF123" s="7" t="e">
        <f>VLOOKUP(BB123,认定名单!B:C,43,0)</f>
        <v>#N/A</v>
      </c>
      <c r="BG123" s="7" t="e">
        <f t="shared" si="48"/>
        <v>#N/A</v>
      </c>
      <c r="BH123" s="7" t="e">
        <f t="shared" si="49"/>
        <v>#N/A</v>
      </c>
    </row>
    <row r="124" spans="1:60" ht="30" customHeight="1" x14ac:dyDescent="0.2">
      <c r="A124" s="10">
        <v>121</v>
      </c>
      <c r="B124" s="12" t="s">
        <v>632</v>
      </c>
      <c r="C124" s="13" t="s">
        <v>633</v>
      </c>
      <c r="D124" s="13" t="s">
        <v>324</v>
      </c>
      <c r="E124" s="11" t="s">
        <v>96</v>
      </c>
      <c r="F124" s="14">
        <f t="shared" si="51"/>
        <v>15</v>
      </c>
      <c r="G124" s="11" t="s">
        <v>54</v>
      </c>
      <c r="H124" s="11">
        <f t="shared" si="52"/>
        <v>30</v>
      </c>
      <c r="I124" s="12" t="s">
        <v>634</v>
      </c>
      <c r="J124" s="30" t="e">
        <f>VLOOKUP(B124,认定名单!B:C,22,0)</f>
        <v>#N/A</v>
      </c>
      <c r="K124" s="13" t="e">
        <f t="shared" si="53"/>
        <v>#N/A</v>
      </c>
      <c r="L124" s="13" t="s">
        <v>56</v>
      </c>
      <c r="M124" s="12" t="s">
        <v>114</v>
      </c>
      <c r="N124" s="31">
        <f t="shared" si="54"/>
        <v>5</v>
      </c>
      <c r="O124" s="13" t="s">
        <v>59</v>
      </c>
      <c r="P124" s="32"/>
      <c r="Q124" s="31">
        <v>0</v>
      </c>
      <c r="R124" s="37">
        <v>15</v>
      </c>
      <c r="S124" s="31" t="e">
        <f>VLOOKUP(B124,认定名单!B:C,41,0)</f>
        <v>#N/A</v>
      </c>
      <c r="T124" s="31" t="e">
        <f t="shared" si="66"/>
        <v>#N/A</v>
      </c>
      <c r="U124" s="31">
        <v>2</v>
      </c>
      <c r="V124" s="31">
        <f t="shared" si="55"/>
        <v>4</v>
      </c>
      <c r="W124" s="13" t="s">
        <v>94</v>
      </c>
      <c r="X124" s="31" t="s">
        <v>635</v>
      </c>
      <c r="Y124" s="14">
        <f t="shared" si="56"/>
        <v>5</v>
      </c>
      <c r="Z124" s="41" t="e">
        <f>VLOOKUP(B124,认定名单!B:C,35,0)</f>
        <v>#N/A</v>
      </c>
      <c r="AA124" s="31" t="e">
        <f t="shared" si="57"/>
        <v>#N/A</v>
      </c>
      <c r="AB124" s="31" t="s">
        <v>59</v>
      </c>
      <c r="AC124" s="31">
        <f t="shared" si="58"/>
        <v>0</v>
      </c>
      <c r="AD124" s="13" t="s">
        <v>60</v>
      </c>
      <c r="AE124" s="31">
        <f t="shared" si="59"/>
        <v>5</v>
      </c>
      <c r="AF124" s="31" t="s">
        <v>61</v>
      </c>
      <c r="AG124" s="31">
        <f t="shared" si="60"/>
        <v>5</v>
      </c>
      <c r="AH124" s="43" t="e">
        <f>VLOOKUP(B124,认定名单!B:C,17,0)</f>
        <v>#N/A</v>
      </c>
      <c r="AI124" s="13" t="e">
        <f t="shared" si="61"/>
        <v>#N/A</v>
      </c>
      <c r="AJ124" s="41" t="e">
        <f>VLOOKUP(B124,认定名单!B:C,29,0)</f>
        <v>#N/A</v>
      </c>
      <c r="AK124" s="44" t="e">
        <f t="shared" si="62"/>
        <v>#N/A</v>
      </c>
      <c r="AL124" s="13" t="e">
        <f t="shared" si="63"/>
        <v>#N/A</v>
      </c>
      <c r="AM124" s="45"/>
      <c r="AN124" s="46">
        <v>81</v>
      </c>
      <c r="AO124" s="54" t="e">
        <f t="shared" si="64"/>
        <v>#N/A</v>
      </c>
      <c r="BB124" s="7" t="s">
        <v>431</v>
      </c>
      <c r="BC124" s="7" t="s">
        <v>69</v>
      </c>
      <c r="BD124" s="8" t="e">
        <f>VLOOKUP(B124,认定名单!B:C,41,0)</f>
        <v>#N/A</v>
      </c>
      <c r="BE124" s="7" t="e">
        <f>VLOOKUP(BB124,认定名单!B:C,42,0)</f>
        <v>#N/A</v>
      </c>
      <c r="BF124" s="7" t="e">
        <f>VLOOKUP(BB124,认定名单!B:C,43,0)</f>
        <v>#N/A</v>
      </c>
      <c r="BG124" s="7" t="e">
        <f t="shared" si="48"/>
        <v>#N/A</v>
      </c>
      <c r="BH124" s="7" t="e">
        <f t="shared" si="49"/>
        <v>#N/A</v>
      </c>
    </row>
    <row r="125" spans="1:60" ht="30" customHeight="1" x14ac:dyDescent="0.2">
      <c r="A125" s="10">
        <v>122</v>
      </c>
      <c r="B125" s="12" t="s">
        <v>636</v>
      </c>
      <c r="C125" s="13" t="s">
        <v>637</v>
      </c>
      <c r="D125" s="13" t="s">
        <v>324</v>
      </c>
      <c r="E125" s="11" t="s">
        <v>96</v>
      </c>
      <c r="F125" s="14">
        <f t="shared" si="51"/>
        <v>15</v>
      </c>
      <c r="G125" s="11" t="s">
        <v>54</v>
      </c>
      <c r="H125" s="11">
        <f t="shared" si="52"/>
        <v>30</v>
      </c>
      <c r="I125" s="12" t="s">
        <v>426</v>
      </c>
      <c r="J125" s="30" t="e">
        <f>VLOOKUP(B125,认定名单!B:C,22,0)</f>
        <v>#N/A</v>
      </c>
      <c r="K125" s="13" t="e">
        <f t="shared" si="53"/>
        <v>#N/A</v>
      </c>
      <c r="L125" s="13" t="s">
        <v>56</v>
      </c>
      <c r="M125" s="12" t="s">
        <v>638</v>
      </c>
      <c r="N125" s="31">
        <f t="shared" si="54"/>
        <v>5</v>
      </c>
      <c r="O125" s="13" t="s">
        <v>56</v>
      </c>
      <c r="P125" s="12" t="s">
        <v>639</v>
      </c>
      <c r="Q125" s="31">
        <v>5</v>
      </c>
      <c r="R125" s="37">
        <v>14</v>
      </c>
      <c r="S125" s="31" t="e">
        <f>VLOOKUP(B125,认定名单!B:C,41,0)</f>
        <v>#N/A</v>
      </c>
      <c r="T125" s="31" t="e">
        <f t="shared" si="66"/>
        <v>#N/A</v>
      </c>
      <c r="U125" s="31">
        <v>3</v>
      </c>
      <c r="V125" s="31">
        <f t="shared" si="55"/>
        <v>5</v>
      </c>
      <c r="W125" s="13" t="s">
        <v>94</v>
      </c>
      <c r="X125" s="39" t="s">
        <v>640</v>
      </c>
      <c r="Y125" s="14">
        <f t="shared" si="56"/>
        <v>5</v>
      </c>
      <c r="Z125" s="41" t="e">
        <f>VLOOKUP(B125,认定名单!B:C,35,0)</f>
        <v>#N/A</v>
      </c>
      <c r="AA125" s="31" t="e">
        <f t="shared" si="57"/>
        <v>#N/A</v>
      </c>
      <c r="AB125" s="31" t="s">
        <v>59</v>
      </c>
      <c r="AC125" s="31">
        <f t="shared" si="58"/>
        <v>0</v>
      </c>
      <c r="AD125" s="13" t="s">
        <v>60</v>
      </c>
      <c r="AE125" s="31">
        <f t="shared" si="59"/>
        <v>5</v>
      </c>
      <c r="AF125" s="31" t="s">
        <v>61</v>
      </c>
      <c r="AG125" s="31">
        <f t="shared" si="60"/>
        <v>5</v>
      </c>
      <c r="AH125" s="43" t="e">
        <f>VLOOKUP(B125,认定名单!B:C,17,0)</f>
        <v>#N/A</v>
      </c>
      <c r="AI125" s="13" t="e">
        <f t="shared" si="61"/>
        <v>#N/A</v>
      </c>
      <c r="AJ125" s="41" t="e">
        <f>VLOOKUP(B125,认定名单!B:C,29,0)</f>
        <v>#N/A</v>
      </c>
      <c r="AK125" s="44" t="e">
        <f t="shared" si="62"/>
        <v>#N/A</v>
      </c>
      <c r="AL125" s="13" t="e">
        <f t="shared" si="63"/>
        <v>#N/A</v>
      </c>
      <c r="AM125" s="45"/>
      <c r="AN125" s="46">
        <v>92</v>
      </c>
      <c r="AO125" s="54" t="e">
        <f t="shared" si="64"/>
        <v>#N/A</v>
      </c>
      <c r="BB125" s="7" t="s">
        <v>449</v>
      </c>
      <c r="BC125" s="7" t="s">
        <v>69</v>
      </c>
      <c r="BD125" s="8" t="e">
        <f>VLOOKUP(B125,认定名单!B:C,41,0)</f>
        <v>#N/A</v>
      </c>
      <c r="BE125" s="7" t="e">
        <f>VLOOKUP(BB125,认定名单!B:C,42,0)</f>
        <v>#N/A</v>
      </c>
      <c r="BF125" s="7" t="e">
        <f>VLOOKUP(BB125,认定名单!B:C,43,0)</f>
        <v>#N/A</v>
      </c>
      <c r="BG125" s="7" t="e">
        <f t="shared" si="48"/>
        <v>#N/A</v>
      </c>
      <c r="BH125" s="7" t="e">
        <f t="shared" si="49"/>
        <v>#N/A</v>
      </c>
    </row>
    <row r="126" spans="1:60" ht="30" customHeight="1" x14ac:dyDescent="0.2">
      <c r="A126" s="10">
        <v>123</v>
      </c>
      <c r="B126" s="12" t="s">
        <v>641</v>
      </c>
      <c r="C126" s="13" t="s">
        <v>642</v>
      </c>
      <c r="D126" s="13" t="s">
        <v>324</v>
      </c>
      <c r="E126" s="11" t="s">
        <v>275</v>
      </c>
      <c r="F126" s="14">
        <f t="shared" si="51"/>
        <v>10</v>
      </c>
      <c r="G126" s="11" t="s">
        <v>54</v>
      </c>
      <c r="H126" s="11">
        <f t="shared" si="52"/>
        <v>30</v>
      </c>
      <c r="I126" s="12" t="s">
        <v>643</v>
      </c>
      <c r="J126" s="30" t="e">
        <f>VLOOKUP(B126,认定名单!B:C,22,0)</f>
        <v>#N/A</v>
      </c>
      <c r="K126" s="13" t="e">
        <f t="shared" si="53"/>
        <v>#N/A</v>
      </c>
      <c r="L126" s="13" t="s">
        <v>56</v>
      </c>
      <c r="M126" s="12" t="s">
        <v>644</v>
      </c>
      <c r="N126" s="31">
        <f t="shared" si="54"/>
        <v>5</v>
      </c>
      <c r="O126" s="13" t="s">
        <v>56</v>
      </c>
      <c r="P126" s="12" t="s">
        <v>645</v>
      </c>
      <c r="Q126" s="31">
        <v>5</v>
      </c>
      <c r="R126" s="37">
        <v>41</v>
      </c>
      <c r="S126" s="31" t="e">
        <f>VLOOKUP(B126,认定名单!B:C,41,0)</f>
        <v>#N/A</v>
      </c>
      <c r="T126" s="31" t="e">
        <f t="shared" si="66"/>
        <v>#N/A</v>
      </c>
      <c r="U126" s="31">
        <v>3</v>
      </c>
      <c r="V126" s="31">
        <f t="shared" si="55"/>
        <v>5</v>
      </c>
      <c r="W126" s="13" t="s">
        <v>59</v>
      </c>
      <c r="X126" s="31"/>
      <c r="Y126" s="14">
        <f t="shared" si="56"/>
        <v>0</v>
      </c>
      <c r="Z126" s="41" t="e">
        <f>VLOOKUP(B126,认定名单!B:C,35,0)</f>
        <v>#N/A</v>
      </c>
      <c r="AA126" s="31" t="e">
        <f t="shared" si="57"/>
        <v>#N/A</v>
      </c>
      <c r="AB126" s="13" t="s">
        <v>59</v>
      </c>
      <c r="AC126" s="31">
        <f t="shared" si="58"/>
        <v>0</v>
      </c>
      <c r="AD126" s="13" t="s">
        <v>59</v>
      </c>
      <c r="AE126" s="31">
        <f t="shared" si="59"/>
        <v>0</v>
      </c>
      <c r="AF126" s="31" t="s">
        <v>61</v>
      </c>
      <c r="AG126" s="31">
        <f t="shared" si="60"/>
        <v>5</v>
      </c>
      <c r="AH126" s="43" t="e">
        <f>VLOOKUP(B126,认定名单!B:C,17,0)</f>
        <v>#N/A</v>
      </c>
      <c r="AI126" s="13" t="e">
        <f t="shared" si="61"/>
        <v>#N/A</v>
      </c>
      <c r="AJ126" s="41" t="e">
        <f>VLOOKUP(B126,认定名单!B:C,29,0)</f>
        <v>#N/A</v>
      </c>
      <c r="AK126" s="44" t="e">
        <f t="shared" si="62"/>
        <v>#N/A</v>
      </c>
      <c r="AL126" s="13" t="e">
        <f t="shared" si="63"/>
        <v>#N/A</v>
      </c>
      <c r="AM126" s="45"/>
      <c r="AN126" s="46">
        <v>78</v>
      </c>
      <c r="AO126" s="54" t="e">
        <f t="shared" si="64"/>
        <v>#N/A</v>
      </c>
      <c r="BB126" s="7" t="s">
        <v>628</v>
      </c>
      <c r="BC126" s="7" t="s">
        <v>69</v>
      </c>
      <c r="BD126" s="8" t="e">
        <f>VLOOKUP(B126,认定名单!B:C,41,0)</f>
        <v>#N/A</v>
      </c>
      <c r="BE126" s="7" t="e">
        <f>VLOOKUP(BB126,认定名单!B:C,42,0)</f>
        <v>#N/A</v>
      </c>
      <c r="BF126" s="7" t="e">
        <f>VLOOKUP(BB126,认定名单!B:C,43,0)</f>
        <v>#N/A</v>
      </c>
      <c r="BG126" s="7" t="e">
        <f t="shared" si="48"/>
        <v>#N/A</v>
      </c>
      <c r="BH126" s="7" t="e">
        <f t="shared" si="49"/>
        <v>#N/A</v>
      </c>
    </row>
    <row r="127" spans="1:60" ht="30" customHeight="1" x14ac:dyDescent="0.2">
      <c r="A127" s="10">
        <v>124</v>
      </c>
      <c r="B127" s="12" t="s">
        <v>208</v>
      </c>
      <c r="C127" s="13" t="s">
        <v>646</v>
      </c>
      <c r="D127" s="13" t="s">
        <v>390</v>
      </c>
      <c r="E127" s="11" t="s">
        <v>131</v>
      </c>
      <c r="F127" s="14">
        <f t="shared" si="51"/>
        <v>5</v>
      </c>
      <c r="G127" s="11" t="s">
        <v>71</v>
      </c>
      <c r="H127" s="11">
        <f t="shared" si="52"/>
        <v>15</v>
      </c>
      <c r="I127" s="12" t="s">
        <v>220</v>
      </c>
      <c r="J127" s="30" t="e">
        <f>VLOOKUP(B127,认定名单!B:C,22,0)</f>
        <v>#N/A</v>
      </c>
      <c r="K127" s="13" t="e">
        <f t="shared" si="53"/>
        <v>#N/A</v>
      </c>
      <c r="L127" s="13" t="s">
        <v>56</v>
      </c>
      <c r="M127" s="12" t="s">
        <v>647</v>
      </c>
      <c r="N127" s="31">
        <f t="shared" si="54"/>
        <v>5</v>
      </c>
      <c r="O127" s="13" t="s">
        <v>59</v>
      </c>
      <c r="P127" s="12"/>
      <c r="Q127" s="31">
        <v>0</v>
      </c>
      <c r="R127" s="37">
        <v>17</v>
      </c>
      <c r="S127" s="31" t="e">
        <f>VLOOKUP(B127,认定名单!B:C,41,0)</f>
        <v>#N/A</v>
      </c>
      <c r="T127" s="31">
        <v>0</v>
      </c>
      <c r="U127" s="31">
        <v>0</v>
      </c>
      <c r="V127" s="31">
        <f t="shared" si="55"/>
        <v>2</v>
      </c>
      <c r="W127" s="13" t="s">
        <v>59</v>
      </c>
      <c r="X127" s="31"/>
      <c r="Y127" s="14">
        <f t="shared" si="56"/>
        <v>0</v>
      </c>
      <c r="Z127" s="41" t="e">
        <f>VLOOKUP(B127,认定名单!B:C,35,0)</f>
        <v>#N/A</v>
      </c>
      <c r="AA127" s="31" t="e">
        <f t="shared" si="57"/>
        <v>#N/A</v>
      </c>
      <c r="AB127" s="13" t="s">
        <v>59</v>
      </c>
      <c r="AC127" s="31">
        <f t="shared" si="58"/>
        <v>0</v>
      </c>
      <c r="AD127" s="13" t="s">
        <v>59</v>
      </c>
      <c r="AE127" s="31">
        <f t="shared" si="59"/>
        <v>0</v>
      </c>
      <c r="AF127" s="31" t="s">
        <v>125</v>
      </c>
      <c r="AG127" s="31">
        <f t="shared" si="60"/>
        <v>0</v>
      </c>
      <c r="AH127" s="43" t="e">
        <f>VLOOKUP(B127,认定名单!B:C,17,0)</f>
        <v>#N/A</v>
      </c>
      <c r="AI127" s="13" t="e">
        <f t="shared" si="61"/>
        <v>#N/A</v>
      </c>
      <c r="AJ127" s="41" t="e">
        <f>VLOOKUP(B127,认定名单!B:C,29,0)</f>
        <v>#N/A</v>
      </c>
      <c r="AK127" s="44" t="e">
        <f t="shared" si="62"/>
        <v>#N/A</v>
      </c>
      <c r="AL127" s="13" t="e">
        <f t="shared" si="63"/>
        <v>#N/A</v>
      </c>
      <c r="AM127" s="45"/>
      <c r="AN127" s="46">
        <v>34</v>
      </c>
      <c r="AO127" s="54" t="e">
        <f t="shared" si="64"/>
        <v>#N/A</v>
      </c>
      <c r="BB127" s="7" t="s">
        <v>256</v>
      </c>
      <c r="BC127" s="7" t="s">
        <v>69</v>
      </c>
      <c r="BD127" s="8" t="e">
        <f>VLOOKUP(B127,认定名单!B:C,41,0)</f>
        <v>#N/A</v>
      </c>
      <c r="BE127" s="7" t="e">
        <f>VLOOKUP(BB127,认定名单!B:C,42,0)</f>
        <v>#N/A</v>
      </c>
      <c r="BF127" s="7" t="e">
        <f>VLOOKUP(BB127,认定名单!B:C,43,0)</f>
        <v>#N/A</v>
      </c>
      <c r="BG127" s="7" t="e">
        <f t="shared" si="48"/>
        <v>#N/A</v>
      </c>
      <c r="BH127" s="7" t="e">
        <f t="shared" si="49"/>
        <v>#N/A</v>
      </c>
    </row>
    <row r="128" spans="1:60" ht="30" customHeight="1" x14ac:dyDescent="0.2">
      <c r="A128" s="10">
        <v>125</v>
      </c>
      <c r="B128" s="12" t="s">
        <v>505</v>
      </c>
      <c r="C128" s="13" t="s">
        <v>648</v>
      </c>
      <c r="D128" s="13" t="s">
        <v>385</v>
      </c>
      <c r="E128" s="11" t="s">
        <v>169</v>
      </c>
      <c r="F128" s="14">
        <f t="shared" si="51"/>
        <v>5</v>
      </c>
      <c r="G128" s="11" t="s">
        <v>54</v>
      </c>
      <c r="H128" s="11">
        <f t="shared" si="52"/>
        <v>30</v>
      </c>
      <c r="I128" s="12" t="s">
        <v>649</v>
      </c>
      <c r="J128" s="30" t="e">
        <f>VLOOKUP(B128,认定名单!B:C,22,0)</f>
        <v>#N/A</v>
      </c>
      <c r="K128" s="13" t="e">
        <f t="shared" si="53"/>
        <v>#N/A</v>
      </c>
      <c r="L128" s="13" t="s">
        <v>56</v>
      </c>
      <c r="M128" s="12" t="s">
        <v>650</v>
      </c>
      <c r="N128" s="31">
        <f t="shared" si="54"/>
        <v>5</v>
      </c>
      <c r="O128" s="13" t="s">
        <v>59</v>
      </c>
      <c r="P128" s="12"/>
      <c r="Q128" s="31">
        <v>0</v>
      </c>
      <c r="R128" s="37">
        <v>51</v>
      </c>
      <c r="S128" s="31" t="e">
        <f>VLOOKUP(B128,认定名单!B:C,41,0)</f>
        <v>#N/A</v>
      </c>
      <c r="T128" s="31" t="e">
        <f>S128-1</f>
        <v>#N/A</v>
      </c>
      <c r="U128" s="31">
        <v>3</v>
      </c>
      <c r="V128" s="31">
        <f t="shared" si="55"/>
        <v>5</v>
      </c>
      <c r="W128" s="13" t="s">
        <v>94</v>
      </c>
      <c r="X128" s="39" t="s">
        <v>651</v>
      </c>
      <c r="Y128" s="14">
        <f t="shared" si="56"/>
        <v>5</v>
      </c>
      <c r="Z128" s="41" t="e">
        <f>VLOOKUP(B128,认定名单!B:C,35,0)</f>
        <v>#N/A</v>
      </c>
      <c r="AA128" s="31" t="e">
        <f t="shared" si="57"/>
        <v>#N/A</v>
      </c>
      <c r="AB128" s="31" t="s">
        <v>56</v>
      </c>
      <c r="AC128" s="31">
        <f t="shared" si="58"/>
        <v>5</v>
      </c>
      <c r="AD128" s="13" t="s">
        <v>60</v>
      </c>
      <c r="AE128" s="31">
        <f t="shared" si="59"/>
        <v>5</v>
      </c>
      <c r="AF128" s="31" t="s">
        <v>61</v>
      </c>
      <c r="AG128" s="31">
        <f t="shared" si="60"/>
        <v>5</v>
      </c>
      <c r="AH128" s="43" t="e">
        <f>VLOOKUP(B128,认定名单!B:C,17,0)</f>
        <v>#N/A</v>
      </c>
      <c r="AI128" s="13" t="e">
        <f t="shared" si="61"/>
        <v>#N/A</v>
      </c>
      <c r="AJ128" s="41" t="e">
        <f>VLOOKUP(B128,认定名单!B:C,29,0)</f>
        <v>#N/A</v>
      </c>
      <c r="AK128" s="44" t="e">
        <f t="shared" si="62"/>
        <v>#N/A</v>
      </c>
      <c r="AL128" s="13" t="e">
        <f t="shared" si="63"/>
        <v>#N/A</v>
      </c>
      <c r="AM128" s="45"/>
      <c r="AN128" s="46">
        <v>77</v>
      </c>
      <c r="AO128" s="54" t="e">
        <f t="shared" si="64"/>
        <v>#N/A</v>
      </c>
      <c r="BB128" s="7" t="s">
        <v>367</v>
      </c>
      <c r="BC128" s="7" t="s">
        <v>69</v>
      </c>
      <c r="BD128" s="8" t="e">
        <f>VLOOKUP(B128,认定名单!B:C,41,0)</f>
        <v>#N/A</v>
      </c>
      <c r="BE128" s="7" t="e">
        <f>VLOOKUP(BB128,认定名单!B:C,42,0)</f>
        <v>#N/A</v>
      </c>
      <c r="BF128" s="7" t="e">
        <f>VLOOKUP(BB128,认定名单!B:C,43,0)</f>
        <v>#N/A</v>
      </c>
      <c r="BG128" s="7" t="e">
        <f t="shared" si="48"/>
        <v>#N/A</v>
      </c>
      <c r="BH128" s="7" t="e">
        <f t="shared" si="49"/>
        <v>#N/A</v>
      </c>
    </row>
    <row r="129" spans="1:60" ht="30" customHeight="1" x14ac:dyDescent="0.2">
      <c r="A129" s="10">
        <v>126</v>
      </c>
      <c r="B129" s="12" t="s">
        <v>392</v>
      </c>
      <c r="C129" s="13" t="s">
        <v>652</v>
      </c>
      <c r="D129" s="13" t="s">
        <v>345</v>
      </c>
      <c r="E129" s="11" t="s">
        <v>81</v>
      </c>
      <c r="F129" s="14">
        <f t="shared" si="51"/>
        <v>5</v>
      </c>
      <c r="G129" s="11" t="s">
        <v>82</v>
      </c>
      <c r="H129" s="11">
        <f t="shared" si="52"/>
        <v>10</v>
      </c>
      <c r="I129" s="12" t="s">
        <v>653</v>
      </c>
      <c r="J129" s="30" t="e">
        <f>VLOOKUP(B129,认定名单!B:C,22,0)</f>
        <v>#N/A</v>
      </c>
      <c r="K129" s="13" t="e">
        <f t="shared" si="53"/>
        <v>#N/A</v>
      </c>
      <c r="L129" s="13" t="s">
        <v>56</v>
      </c>
      <c r="M129" s="12" t="s">
        <v>654</v>
      </c>
      <c r="N129" s="31">
        <f t="shared" si="54"/>
        <v>5</v>
      </c>
      <c r="O129" s="13" t="s">
        <v>59</v>
      </c>
      <c r="P129" s="12"/>
      <c r="Q129" s="31">
        <v>0</v>
      </c>
      <c r="R129" s="37">
        <v>50</v>
      </c>
      <c r="S129" s="31" t="e">
        <f>VLOOKUP(B129,认定名单!B:C,41,0)</f>
        <v>#N/A</v>
      </c>
      <c r="T129" s="31" t="e">
        <f>S129-1</f>
        <v>#N/A</v>
      </c>
      <c r="U129" s="31">
        <v>1</v>
      </c>
      <c r="V129" s="31">
        <f t="shared" si="55"/>
        <v>3</v>
      </c>
      <c r="W129" s="13" t="s">
        <v>655</v>
      </c>
      <c r="X129" s="31" t="s">
        <v>656</v>
      </c>
      <c r="Y129" s="14">
        <f t="shared" si="56"/>
        <v>3</v>
      </c>
      <c r="Z129" s="41" t="e">
        <f>VLOOKUP(B129,认定名单!B:C,35,0)</f>
        <v>#N/A</v>
      </c>
      <c r="AA129" s="31" t="e">
        <f t="shared" si="57"/>
        <v>#N/A</v>
      </c>
      <c r="AB129" s="13" t="s">
        <v>56</v>
      </c>
      <c r="AC129" s="31">
        <f t="shared" si="58"/>
        <v>5</v>
      </c>
      <c r="AD129" s="13" t="s">
        <v>59</v>
      </c>
      <c r="AE129" s="31">
        <f t="shared" si="59"/>
        <v>0</v>
      </c>
      <c r="AF129" s="31" t="s">
        <v>61</v>
      </c>
      <c r="AG129" s="31">
        <f t="shared" si="60"/>
        <v>5</v>
      </c>
      <c r="AH129" s="43" t="e">
        <f>VLOOKUP(B129,认定名单!B:C,17,0)</f>
        <v>#N/A</v>
      </c>
      <c r="AI129" s="13" t="e">
        <f t="shared" si="61"/>
        <v>#N/A</v>
      </c>
      <c r="AJ129" s="41" t="e">
        <f>VLOOKUP(B129,认定名单!B:C,29,0)</f>
        <v>#N/A</v>
      </c>
      <c r="AK129" s="44" t="e">
        <f t="shared" si="62"/>
        <v>#N/A</v>
      </c>
      <c r="AL129" s="13" t="e">
        <f t="shared" si="63"/>
        <v>#N/A</v>
      </c>
      <c r="AM129" s="45"/>
      <c r="AN129" s="46">
        <v>55</v>
      </c>
      <c r="AO129" s="54" t="e">
        <f t="shared" si="64"/>
        <v>#N/A</v>
      </c>
      <c r="BB129" s="7" t="s">
        <v>579</v>
      </c>
      <c r="BC129" s="7" t="s">
        <v>69</v>
      </c>
      <c r="BD129" s="8" t="e">
        <f>VLOOKUP(B129,认定名单!B:C,41,0)</f>
        <v>#N/A</v>
      </c>
      <c r="BE129" s="7" t="e">
        <f>VLOOKUP(BB129,认定名单!B:C,42,0)</f>
        <v>#N/A</v>
      </c>
      <c r="BF129" s="7" t="e">
        <f>VLOOKUP(BB129,认定名单!B:C,43,0)</f>
        <v>#N/A</v>
      </c>
      <c r="BG129" s="7" t="e">
        <f t="shared" si="48"/>
        <v>#N/A</v>
      </c>
      <c r="BH129" s="7" t="e">
        <f t="shared" si="49"/>
        <v>#N/A</v>
      </c>
    </row>
    <row r="130" spans="1:60" ht="30" customHeight="1" x14ac:dyDescent="0.2">
      <c r="A130" s="10">
        <v>127</v>
      </c>
      <c r="B130" s="12" t="s">
        <v>459</v>
      </c>
      <c r="C130" s="13" t="s">
        <v>657</v>
      </c>
      <c r="D130" s="13" t="s">
        <v>324</v>
      </c>
      <c r="E130" s="11" t="s">
        <v>169</v>
      </c>
      <c r="F130" s="14">
        <f t="shared" si="51"/>
        <v>5</v>
      </c>
      <c r="G130" s="11" t="s">
        <v>82</v>
      </c>
      <c r="H130" s="11">
        <f t="shared" si="52"/>
        <v>10</v>
      </c>
      <c r="I130" s="12" t="s">
        <v>658</v>
      </c>
      <c r="J130" s="30" t="e">
        <f>VLOOKUP(B130,认定名单!B:C,22,0)</f>
        <v>#N/A</v>
      </c>
      <c r="K130" s="13" t="e">
        <f t="shared" si="53"/>
        <v>#N/A</v>
      </c>
      <c r="L130" s="13" t="s">
        <v>56</v>
      </c>
      <c r="M130" s="12" t="s">
        <v>577</v>
      </c>
      <c r="N130" s="31">
        <f t="shared" si="54"/>
        <v>5</v>
      </c>
      <c r="O130" s="13" t="s">
        <v>59</v>
      </c>
      <c r="P130" s="12"/>
      <c r="Q130" s="31">
        <v>0</v>
      </c>
      <c r="R130" s="37">
        <v>60</v>
      </c>
      <c r="S130" s="31" t="e">
        <f>VLOOKUP(B130,认定名单!B:C,41,0)</f>
        <v>#N/A</v>
      </c>
      <c r="T130" s="31" t="e">
        <f>S130-1</f>
        <v>#N/A</v>
      </c>
      <c r="U130" s="31">
        <v>3</v>
      </c>
      <c r="V130" s="31">
        <f t="shared" si="55"/>
        <v>5</v>
      </c>
      <c r="W130" s="13" t="s">
        <v>655</v>
      </c>
      <c r="X130" s="39" t="s">
        <v>659</v>
      </c>
      <c r="Y130" s="14">
        <f t="shared" si="56"/>
        <v>3</v>
      </c>
      <c r="Z130" s="41" t="e">
        <f>VLOOKUP(B130,认定名单!B:C,35,0)</f>
        <v>#N/A</v>
      </c>
      <c r="AA130" s="31" t="e">
        <f t="shared" si="57"/>
        <v>#N/A</v>
      </c>
      <c r="AB130" s="31" t="s">
        <v>56</v>
      </c>
      <c r="AC130" s="31">
        <f t="shared" si="58"/>
        <v>5</v>
      </c>
      <c r="AD130" s="13" t="s">
        <v>59</v>
      </c>
      <c r="AE130" s="31">
        <f t="shared" si="59"/>
        <v>0</v>
      </c>
      <c r="AF130" s="31" t="s">
        <v>61</v>
      </c>
      <c r="AG130" s="31">
        <f t="shared" si="60"/>
        <v>5</v>
      </c>
      <c r="AH130" s="43" t="e">
        <f>VLOOKUP(B130,认定名单!B:C,17,0)</f>
        <v>#N/A</v>
      </c>
      <c r="AI130" s="13" t="e">
        <f t="shared" si="61"/>
        <v>#N/A</v>
      </c>
      <c r="AJ130" s="41" t="e">
        <f>VLOOKUP(B130,认定名单!B:C,29,0)</f>
        <v>#N/A</v>
      </c>
      <c r="AK130" s="44" t="e">
        <f t="shared" si="62"/>
        <v>#N/A</v>
      </c>
      <c r="AL130" s="13" t="e">
        <f t="shared" si="63"/>
        <v>#N/A</v>
      </c>
      <c r="AM130" s="45"/>
      <c r="AN130" s="46">
        <v>50</v>
      </c>
      <c r="AO130" s="54" t="e">
        <f t="shared" si="64"/>
        <v>#N/A</v>
      </c>
      <c r="BB130" s="7" t="s">
        <v>274</v>
      </c>
      <c r="BC130" s="7" t="s">
        <v>69</v>
      </c>
      <c r="BD130" s="8" t="e">
        <f>VLOOKUP(B130,认定名单!B:C,41,0)</f>
        <v>#N/A</v>
      </c>
      <c r="BE130" s="7" t="e">
        <f>VLOOKUP(BB130,认定名单!B:C,42,0)</f>
        <v>#N/A</v>
      </c>
      <c r="BF130" s="7" t="e">
        <f>VLOOKUP(BB130,认定名单!B:C,43,0)</f>
        <v>#N/A</v>
      </c>
      <c r="BG130" s="7" t="e">
        <f t="shared" si="48"/>
        <v>#N/A</v>
      </c>
      <c r="BH130" s="7" t="e">
        <f t="shared" si="49"/>
        <v>#N/A</v>
      </c>
    </row>
    <row r="131" spans="1:60" ht="30" customHeight="1" x14ac:dyDescent="0.2">
      <c r="A131" s="10">
        <v>128</v>
      </c>
      <c r="B131" s="12" t="s">
        <v>587</v>
      </c>
      <c r="C131" s="13" t="s">
        <v>660</v>
      </c>
      <c r="D131" s="13" t="s">
        <v>390</v>
      </c>
      <c r="E131" s="11" t="s">
        <v>131</v>
      </c>
      <c r="F131" s="14">
        <f t="shared" si="51"/>
        <v>5</v>
      </c>
      <c r="G131" s="11" t="s">
        <v>82</v>
      </c>
      <c r="H131" s="11">
        <f t="shared" si="52"/>
        <v>10</v>
      </c>
      <c r="I131" s="12" t="s">
        <v>661</v>
      </c>
      <c r="J131" s="30" t="e">
        <f>VLOOKUP(B131,认定名单!B:C,22,0)</f>
        <v>#N/A</v>
      </c>
      <c r="K131" s="13" t="e">
        <f t="shared" si="53"/>
        <v>#N/A</v>
      </c>
      <c r="L131" s="13" t="s">
        <v>56</v>
      </c>
      <c r="M131" s="12" t="s">
        <v>662</v>
      </c>
      <c r="N131" s="31">
        <f t="shared" si="54"/>
        <v>5</v>
      </c>
      <c r="O131" s="13" t="s">
        <v>59</v>
      </c>
      <c r="P131" s="12"/>
      <c r="Q131" s="31">
        <v>0</v>
      </c>
      <c r="R131" s="37">
        <v>28</v>
      </c>
      <c r="S131" s="31" t="e">
        <f>VLOOKUP(B131,认定名单!B:C,41,0)</f>
        <v>#N/A</v>
      </c>
      <c r="T131" s="31" t="e">
        <f>S131-1</f>
        <v>#N/A</v>
      </c>
      <c r="U131" s="31">
        <v>3</v>
      </c>
      <c r="V131" s="31">
        <f t="shared" si="55"/>
        <v>5</v>
      </c>
      <c r="W131" s="13" t="s">
        <v>94</v>
      </c>
      <c r="X131" s="31" t="s">
        <v>663</v>
      </c>
      <c r="Y131" s="14">
        <f t="shared" si="56"/>
        <v>5</v>
      </c>
      <c r="Z131" s="41" t="e">
        <f>VLOOKUP(B131,认定名单!B:C,35,0)</f>
        <v>#N/A</v>
      </c>
      <c r="AA131" s="31" t="e">
        <f t="shared" si="57"/>
        <v>#N/A</v>
      </c>
      <c r="AB131" s="31" t="s">
        <v>56</v>
      </c>
      <c r="AC131" s="31">
        <f t="shared" si="58"/>
        <v>5</v>
      </c>
      <c r="AD131" s="13" t="s">
        <v>59</v>
      </c>
      <c r="AE131" s="31">
        <f t="shared" si="59"/>
        <v>0</v>
      </c>
      <c r="AF131" s="31" t="s">
        <v>125</v>
      </c>
      <c r="AG131" s="31">
        <f t="shared" si="60"/>
        <v>0</v>
      </c>
      <c r="AH131" s="43" t="e">
        <f>VLOOKUP(B131,认定名单!B:C,17,0)</f>
        <v>#N/A</v>
      </c>
      <c r="AI131" s="13" t="e">
        <f t="shared" si="61"/>
        <v>#N/A</v>
      </c>
      <c r="AJ131" s="41" t="e">
        <f>VLOOKUP(B131,认定名单!B:C,29,0)</f>
        <v>#N/A</v>
      </c>
      <c r="AK131" s="44" t="e">
        <f t="shared" si="62"/>
        <v>#N/A</v>
      </c>
      <c r="AL131" s="13" t="e">
        <f t="shared" si="63"/>
        <v>#N/A</v>
      </c>
      <c r="AM131" s="45"/>
      <c r="AN131" s="46">
        <v>53</v>
      </c>
      <c r="AO131" s="54" t="e">
        <f t="shared" si="64"/>
        <v>#N/A</v>
      </c>
      <c r="BB131" s="7" t="s">
        <v>246</v>
      </c>
      <c r="BC131" s="7" t="s">
        <v>69</v>
      </c>
      <c r="BD131" s="8" t="e">
        <f>VLOOKUP(B131,认定名单!B:C,41,0)</f>
        <v>#N/A</v>
      </c>
      <c r="BE131" s="7" t="e">
        <f>VLOOKUP(BB131,认定名单!B:C,42,0)</f>
        <v>#N/A</v>
      </c>
      <c r="BF131" s="7" t="e">
        <f>VLOOKUP(BB131,认定名单!B:C,43,0)</f>
        <v>#N/A</v>
      </c>
      <c r="BG131" s="7" t="e">
        <f t="shared" si="48"/>
        <v>#N/A</v>
      </c>
      <c r="BH131" s="7" t="e">
        <f t="shared" si="49"/>
        <v>#N/A</v>
      </c>
    </row>
    <row r="132" spans="1:60" ht="30" customHeight="1" x14ac:dyDescent="0.2">
      <c r="A132" s="10">
        <v>129</v>
      </c>
      <c r="B132" s="12" t="s">
        <v>423</v>
      </c>
      <c r="C132" s="13" t="s">
        <v>664</v>
      </c>
      <c r="D132" s="13" t="s">
        <v>324</v>
      </c>
      <c r="E132" s="11" t="s">
        <v>131</v>
      </c>
      <c r="F132" s="14">
        <f t="shared" ref="F132:F163" si="67">VLOOKUP(E132,AR:AS,2,0)</f>
        <v>5</v>
      </c>
      <c r="G132" s="11" t="s">
        <v>82</v>
      </c>
      <c r="H132" s="11">
        <f t="shared" ref="H132:H163" si="68">VLOOKUP(G132,AT:AU,2,0)</f>
        <v>10</v>
      </c>
      <c r="I132" s="12" t="s">
        <v>665</v>
      </c>
      <c r="J132" s="30" t="e">
        <f>VLOOKUP(B132,认定名单!B:C,22,0)</f>
        <v>#N/A</v>
      </c>
      <c r="K132" s="13" t="e">
        <f t="shared" ref="K132:K163" si="69">IF(J132&gt;=70%,"5",IF(AND(J132&gt;=60%,J132&lt;70%),"3",IF(AND(J132&gt;=50%,J132&lt;60%),"1",IF(J132&lt;50%,"0"))))</f>
        <v>#N/A</v>
      </c>
      <c r="L132" s="13" t="s">
        <v>59</v>
      </c>
      <c r="M132" s="12"/>
      <c r="N132" s="31">
        <f t="shared" ref="N132:N163" si="70">IF(L132="有",5,0)</f>
        <v>0</v>
      </c>
      <c r="O132" s="13" t="s">
        <v>59</v>
      </c>
      <c r="P132" s="12"/>
      <c r="Q132" s="31">
        <v>0</v>
      </c>
      <c r="R132" s="37">
        <v>26</v>
      </c>
      <c r="S132" s="31" t="e">
        <f>VLOOKUP(B132,认定名单!B:C,41,0)</f>
        <v>#N/A</v>
      </c>
      <c r="T132" s="31">
        <v>0</v>
      </c>
      <c r="U132" s="31">
        <v>0</v>
      </c>
      <c r="V132" s="31">
        <f t="shared" ref="V132:V163" si="71">IF(R132&gt;=1,"2",IF(R132&lt;1,"0"))+U132</f>
        <v>2</v>
      </c>
      <c r="W132" s="13" t="s">
        <v>59</v>
      </c>
      <c r="X132" s="31"/>
      <c r="Y132" s="14">
        <f t="shared" ref="Y132:Y163" si="72">VLOOKUP(W132,$AV$4:$AW$8,2,0)</f>
        <v>0</v>
      </c>
      <c r="Z132" s="41" t="e">
        <f>VLOOKUP(B132,认定名单!B:C,35,0)</f>
        <v>#N/A</v>
      </c>
      <c r="AA132" s="31" t="e">
        <f t="shared" ref="AA132:AA163" si="73">IF(Z132&gt;=3%,5,0)</f>
        <v>#N/A</v>
      </c>
      <c r="AB132" s="13" t="s">
        <v>56</v>
      </c>
      <c r="AC132" s="31">
        <f t="shared" ref="AC132:AC163" si="74">IF(AB132="有",5,0)</f>
        <v>5</v>
      </c>
      <c r="AD132" s="13" t="s">
        <v>227</v>
      </c>
      <c r="AE132" s="31">
        <f t="shared" ref="AE132:AE163" si="75">VLOOKUP(AD132,AX:AY,2,0)</f>
        <v>5</v>
      </c>
      <c r="AF132" s="31" t="s">
        <v>61</v>
      </c>
      <c r="AG132" s="31">
        <f t="shared" ref="AG132:AG163" si="76">IF(AF132="是",5,0)</f>
        <v>5</v>
      </c>
      <c r="AH132" s="43" t="e">
        <f>VLOOKUP(B132,认定名单!B:C,17,0)</f>
        <v>#N/A</v>
      </c>
      <c r="AI132" s="13" t="e">
        <f t="shared" ref="AI132:AI163" si="77">IF(AH132&gt;=10%,"5",IF(AND(AH132&gt;=5%,AH132&lt;10%),"4",IF(AND(AH132&gt;=0%,AH132&lt;5%),"3","1")))</f>
        <v>#N/A</v>
      </c>
      <c r="AJ132" s="41" t="e">
        <f>VLOOKUP(B132,认定名单!B:C,29,0)</f>
        <v>#N/A</v>
      </c>
      <c r="AK132" s="44" t="e">
        <f t="shared" ref="AK132:AK163" si="78">IF(AJ132&gt;=10%,"5",IF(AND(AJ132&gt;=0%,AJ132&lt;10%),"3",IF(AND(AJ132&gt;=(-5%),AJ132&lt;0%),"2","1")))</f>
        <v>#N/A</v>
      </c>
      <c r="AL132" s="13" t="e">
        <f t="shared" ref="AL132:AL163" si="79">AK132+AI132+AG132+AE132+AC132+AA132+Y132+V132+Q132+N132+K132+H132+F132</f>
        <v>#N/A</v>
      </c>
      <c r="AM132" s="45"/>
      <c r="AN132" s="46">
        <v>44</v>
      </c>
      <c r="AO132" s="54" t="e">
        <f t="shared" ref="AO132:AO163" si="80">AL132-AN132</f>
        <v>#N/A</v>
      </c>
      <c r="BB132" s="7" t="s">
        <v>584</v>
      </c>
      <c r="BC132" s="7">
        <v>1</v>
      </c>
      <c r="BD132" s="8" t="e">
        <f>VLOOKUP(B132,认定名单!B:C,41,0)</f>
        <v>#N/A</v>
      </c>
      <c r="BE132" s="7" t="e">
        <f>VLOOKUP(BB132,认定名单!B:C,42,0)</f>
        <v>#N/A</v>
      </c>
      <c r="BF132" s="7" t="e">
        <f>VLOOKUP(BB132,认定名单!B:C,43,0)</f>
        <v>#N/A</v>
      </c>
      <c r="BG132" s="7" t="e">
        <f t="shared" si="48"/>
        <v>#N/A</v>
      </c>
      <c r="BH132" s="7" t="e">
        <f t="shared" si="49"/>
        <v>#N/A</v>
      </c>
    </row>
    <row r="133" spans="1:60" ht="30" customHeight="1" x14ac:dyDescent="0.2">
      <c r="A133" s="10">
        <v>130</v>
      </c>
      <c r="B133" s="12" t="s">
        <v>383</v>
      </c>
      <c r="C133" s="13" t="s">
        <v>666</v>
      </c>
      <c r="D133" s="13" t="s">
        <v>324</v>
      </c>
      <c r="E133" s="11" t="s">
        <v>131</v>
      </c>
      <c r="F133" s="14">
        <f t="shared" si="67"/>
        <v>5</v>
      </c>
      <c r="G133" s="11" t="s">
        <v>71</v>
      </c>
      <c r="H133" s="11">
        <f t="shared" si="68"/>
        <v>15</v>
      </c>
      <c r="I133" s="12" t="s">
        <v>667</v>
      </c>
      <c r="J133" s="30" t="e">
        <f>VLOOKUP(B133,认定名单!B:C,22,0)</f>
        <v>#N/A</v>
      </c>
      <c r="K133" s="13" t="e">
        <f t="shared" si="69"/>
        <v>#N/A</v>
      </c>
      <c r="L133" s="13" t="s">
        <v>56</v>
      </c>
      <c r="M133" s="35" t="s">
        <v>668</v>
      </c>
      <c r="N133" s="31">
        <f t="shared" si="70"/>
        <v>5</v>
      </c>
      <c r="O133" s="13" t="s">
        <v>59</v>
      </c>
      <c r="P133" s="35"/>
      <c r="Q133" s="31">
        <v>0</v>
      </c>
      <c r="R133" s="37">
        <v>11</v>
      </c>
      <c r="S133" s="31" t="e">
        <f>VLOOKUP(B133,认定名单!B:C,41,0)</f>
        <v>#N/A</v>
      </c>
      <c r="T133" s="31" t="e">
        <f>S133-1</f>
        <v>#N/A</v>
      </c>
      <c r="U133" s="31">
        <v>3</v>
      </c>
      <c r="V133" s="31">
        <f t="shared" si="71"/>
        <v>5</v>
      </c>
      <c r="W133" s="13" t="s">
        <v>94</v>
      </c>
      <c r="X133" s="39" t="s">
        <v>669</v>
      </c>
      <c r="Y133" s="14">
        <f t="shared" si="72"/>
        <v>5</v>
      </c>
      <c r="Z133" s="41" t="e">
        <f>VLOOKUP(B133,认定名单!B:C,35,0)</f>
        <v>#N/A</v>
      </c>
      <c r="AA133" s="31" t="e">
        <f t="shared" si="73"/>
        <v>#N/A</v>
      </c>
      <c r="AB133" s="31" t="s">
        <v>56</v>
      </c>
      <c r="AC133" s="31">
        <f t="shared" si="74"/>
        <v>5</v>
      </c>
      <c r="AD133" s="13" t="s">
        <v>59</v>
      </c>
      <c r="AE133" s="31">
        <f t="shared" si="75"/>
        <v>0</v>
      </c>
      <c r="AF133" s="31" t="s">
        <v>61</v>
      </c>
      <c r="AG133" s="31">
        <f t="shared" si="76"/>
        <v>5</v>
      </c>
      <c r="AH133" s="43" t="e">
        <f>VLOOKUP(B133,认定名单!B:C,17,0)</f>
        <v>#N/A</v>
      </c>
      <c r="AI133" s="13" t="e">
        <f t="shared" si="77"/>
        <v>#N/A</v>
      </c>
      <c r="AJ133" s="41" t="e">
        <f>VLOOKUP(B133,认定名单!B:C,29,0)</f>
        <v>#N/A</v>
      </c>
      <c r="AK133" s="44" t="e">
        <f t="shared" si="78"/>
        <v>#N/A</v>
      </c>
      <c r="AL133" s="13" t="e">
        <f t="shared" si="79"/>
        <v>#N/A</v>
      </c>
      <c r="AM133" s="45"/>
      <c r="AN133" s="46">
        <v>52</v>
      </c>
      <c r="AO133" s="54" t="e">
        <f t="shared" si="80"/>
        <v>#N/A</v>
      </c>
      <c r="BB133" s="7" t="s">
        <v>175</v>
      </c>
      <c r="BC133" s="7" t="s">
        <v>69</v>
      </c>
      <c r="BD133" s="8" t="e">
        <f>VLOOKUP(B133,认定名单!B:C,41,0)</f>
        <v>#N/A</v>
      </c>
      <c r="BE133" s="7" t="e">
        <f>VLOOKUP(BB133,认定名单!B:C,42,0)</f>
        <v>#N/A</v>
      </c>
      <c r="BF133" s="7" t="e">
        <f>VLOOKUP(BB133,认定名单!B:C,43,0)</f>
        <v>#N/A</v>
      </c>
      <c r="BG133" s="7" t="e">
        <f t="shared" ref="BG133:BG178" si="81">SUM(BD133:BF133)</f>
        <v>#N/A</v>
      </c>
      <c r="BH133" s="7" t="e">
        <f t="shared" ref="BH133:BH178" si="82">BG133-BE133</f>
        <v>#N/A</v>
      </c>
    </row>
    <row r="134" spans="1:60" ht="30" customHeight="1" x14ac:dyDescent="0.2">
      <c r="A134" s="10">
        <v>131</v>
      </c>
      <c r="B134" s="11" t="s">
        <v>218</v>
      </c>
      <c r="C134" s="13" t="s">
        <v>670</v>
      </c>
      <c r="D134" s="13" t="s">
        <v>671</v>
      </c>
      <c r="E134" s="11" t="s">
        <v>357</v>
      </c>
      <c r="F134" s="14">
        <f t="shared" si="67"/>
        <v>5</v>
      </c>
      <c r="G134" s="11" t="s">
        <v>71</v>
      </c>
      <c r="H134" s="11">
        <f t="shared" si="68"/>
        <v>15</v>
      </c>
      <c r="I134" s="12" t="s">
        <v>220</v>
      </c>
      <c r="J134" s="30" t="e">
        <f>VLOOKUP(B134,认定名单!B:C,22,0)</f>
        <v>#N/A</v>
      </c>
      <c r="K134" s="13" t="e">
        <f t="shared" si="69"/>
        <v>#N/A</v>
      </c>
      <c r="L134" s="13" t="s">
        <v>59</v>
      </c>
      <c r="M134" s="35"/>
      <c r="N134" s="31">
        <f t="shared" si="70"/>
        <v>0</v>
      </c>
      <c r="O134" s="13" t="s">
        <v>59</v>
      </c>
      <c r="P134" s="35"/>
      <c r="Q134" s="31">
        <v>0</v>
      </c>
      <c r="R134" s="37">
        <v>17</v>
      </c>
      <c r="S134" s="31" t="e">
        <f>VLOOKUP(B134,认定名单!B:C,41,0)</f>
        <v>#N/A</v>
      </c>
      <c r="T134" s="31">
        <v>0</v>
      </c>
      <c r="U134" s="31">
        <v>0</v>
      </c>
      <c r="V134" s="31">
        <f t="shared" si="71"/>
        <v>2</v>
      </c>
      <c r="W134" s="13" t="s">
        <v>59</v>
      </c>
      <c r="X134" s="39"/>
      <c r="Y134" s="14">
        <f t="shared" si="72"/>
        <v>0</v>
      </c>
      <c r="Z134" s="41" t="e">
        <f>VLOOKUP(B134,认定名单!B:C,35,0)</f>
        <v>#N/A</v>
      </c>
      <c r="AA134" s="31" t="e">
        <f t="shared" si="73"/>
        <v>#N/A</v>
      </c>
      <c r="AB134" s="31" t="s">
        <v>59</v>
      </c>
      <c r="AC134" s="31">
        <f t="shared" si="74"/>
        <v>0</v>
      </c>
      <c r="AD134" s="13" t="s">
        <v>59</v>
      </c>
      <c r="AE134" s="31">
        <f t="shared" si="75"/>
        <v>0</v>
      </c>
      <c r="AF134" s="31" t="s">
        <v>125</v>
      </c>
      <c r="AG134" s="31">
        <f t="shared" si="76"/>
        <v>0</v>
      </c>
      <c r="AH134" s="43" t="e">
        <f>VLOOKUP(B134,认定名单!B:C,17,0)</f>
        <v>#N/A</v>
      </c>
      <c r="AI134" s="13" t="e">
        <f t="shared" si="77"/>
        <v>#N/A</v>
      </c>
      <c r="AJ134" s="41" t="e">
        <f>VLOOKUP(B134,认定名单!B:C,29,0)</f>
        <v>#N/A</v>
      </c>
      <c r="AK134" s="44" t="e">
        <f t="shared" si="78"/>
        <v>#N/A</v>
      </c>
      <c r="AL134" s="13" t="e">
        <f t="shared" si="79"/>
        <v>#N/A</v>
      </c>
      <c r="AM134" s="45"/>
      <c r="AN134" s="46">
        <v>37</v>
      </c>
      <c r="AO134" s="54" t="e">
        <f t="shared" si="80"/>
        <v>#N/A</v>
      </c>
      <c r="BB134" s="7" t="s">
        <v>574</v>
      </c>
      <c r="BC134" s="7" t="s">
        <v>69</v>
      </c>
      <c r="BD134" s="8" t="e">
        <f>VLOOKUP(B134,认定名单!B:C,41,0)</f>
        <v>#N/A</v>
      </c>
      <c r="BE134" s="7" t="e">
        <f>VLOOKUP(BB134,认定名单!B:C,42,0)</f>
        <v>#N/A</v>
      </c>
      <c r="BF134" s="7" t="e">
        <f>VLOOKUP(BB134,认定名单!B:C,43,0)</f>
        <v>#N/A</v>
      </c>
      <c r="BG134" s="7" t="e">
        <f t="shared" si="81"/>
        <v>#N/A</v>
      </c>
      <c r="BH134" s="7" t="e">
        <f t="shared" si="82"/>
        <v>#N/A</v>
      </c>
    </row>
    <row r="135" spans="1:60" ht="30" customHeight="1" x14ac:dyDescent="0.2">
      <c r="A135" s="10">
        <v>132</v>
      </c>
      <c r="B135" s="11" t="s">
        <v>223</v>
      </c>
      <c r="C135" s="13" t="s">
        <v>672</v>
      </c>
      <c r="D135" s="13" t="s">
        <v>324</v>
      </c>
      <c r="E135" s="11" t="s">
        <v>81</v>
      </c>
      <c r="F135" s="14">
        <f t="shared" si="67"/>
        <v>5</v>
      </c>
      <c r="G135" s="11" t="s">
        <v>71</v>
      </c>
      <c r="H135" s="11">
        <f t="shared" si="68"/>
        <v>15</v>
      </c>
      <c r="I135" s="12" t="s">
        <v>220</v>
      </c>
      <c r="J135" s="30" t="e">
        <f>VLOOKUP(B135,认定名单!B:C,22,0)</f>
        <v>#N/A</v>
      </c>
      <c r="K135" s="13" t="e">
        <f t="shared" si="69"/>
        <v>#N/A</v>
      </c>
      <c r="L135" s="13" t="s">
        <v>59</v>
      </c>
      <c r="M135" s="35"/>
      <c r="N135" s="31">
        <f t="shared" si="70"/>
        <v>0</v>
      </c>
      <c r="O135" s="13" t="s">
        <v>59</v>
      </c>
      <c r="P135" s="35"/>
      <c r="Q135" s="31">
        <v>0</v>
      </c>
      <c r="R135" s="37">
        <v>15</v>
      </c>
      <c r="S135" s="31" t="e">
        <f>VLOOKUP(B135,认定名单!B:C,41,0)</f>
        <v>#N/A</v>
      </c>
      <c r="T135" s="31">
        <v>0</v>
      </c>
      <c r="U135" s="31">
        <v>0</v>
      </c>
      <c r="V135" s="31">
        <f t="shared" si="71"/>
        <v>2</v>
      </c>
      <c r="W135" s="13" t="s">
        <v>59</v>
      </c>
      <c r="X135" s="39"/>
      <c r="Y135" s="14">
        <f t="shared" si="72"/>
        <v>0</v>
      </c>
      <c r="Z135" s="41" t="e">
        <f>VLOOKUP(B135,认定名单!B:C,35,0)</f>
        <v>#N/A</v>
      </c>
      <c r="AA135" s="31" t="e">
        <f t="shared" si="73"/>
        <v>#N/A</v>
      </c>
      <c r="AB135" s="31" t="s">
        <v>56</v>
      </c>
      <c r="AC135" s="31">
        <f t="shared" si="74"/>
        <v>5</v>
      </c>
      <c r="AD135" s="13" t="s">
        <v>60</v>
      </c>
      <c r="AE135" s="31">
        <f t="shared" si="75"/>
        <v>5</v>
      </c>
      <c r="AF135" s="31" t="s">
        <v>61</v>
      </c>
      <c r="AG135" s="31">
        <f t="shared" si="76"/>
        <v>5</v>
      </c>
      <c r="AH135" s="43" t="e">
        <f>VLOOKUP(B135,认定名单!B:C,17,0)</f>
        <v>#N/A</v>
      </c>
      <c r="AI135" s="13" t="e">
        <f t="shared" si="77"/>
        <v>#N/A</v>
      </c>
      <c r="AJ135" s="41" t="e">
        <f>VLOOKUP(B135,认定名单!B:C,29,0)</f>
        <v>#N/A</v>
      </c>
      <c r="AK135" s="44" t="e">
        <f t="shared" si="78"/>
        <v>#N/A</v>
      </c>
      <c r="AL135" s="13" t="e">
        <f t="shared" si="79"/>
        <v>#N/A</v>
      </c>
      <c r="AM135" s="45"/>
      <c r="AN135" s="46">
        <v>48</v>
      </c>
      <c r="AO135" s="54" t="e">
        <f t="shared" si="80"/>
        <v>#N/A</v>
      </c>
      <c r="BB135" s="7" t="s">
        <v>236</v>
      </c>
      <c r="BC135" s="7" t="s">
        <v>69</v>
      </c>
      <c r="BD135" s="8" t="e">
        <f>VLOOKUP(B135,认定名单!B:C,41,0)</f>
        <v>#N/A</v>
      </c>
      <c r="BE135" s="7" t="e">
        <f>VLOOKUP(BB135,认定名单!B:C,42,0)</f>
        <v>#N/A</v>
      </c>
      <c r="BF135" s="7" t="e">
        <f>VLOOKUP(BB135,认定名单!B:C,43,0)</f>
        <v>#N/A</v>
      </c>
      <c r="BG135" s="7" t="e">
        <f t="shared" si="81"/>
        <v>#N/A</v>
      </c>
      <c r="BH135" s="7" t="e">
        <f t="shared" si="82"/>
        <v>#N/A</v>
      </c>
    </row>
    <row r="136" spans="1:60" ht="30" customHeight="1" x14ac:dyDescent="0.2">
      <c r="A136" s="10">
        <v>133</v>
      </c>
      <c r="B136" s="11" t="s">
        <v>401</v>
      </c>
      <c r="C136" s="13" t="s">
        <v>673</v>
      </c>
      <c r="D136" s="13" t="s">
        <v>324</v>
      </c>
      <c r="E136" s="11" t="s">
        <v>81</v>
      </c>
      <c r="F136" s="14">
        <f t="shared" si="67"/>
        <v>5</v>
      </c>
      <c r="G136" s="11" t="s">
        <v>71</v>
      </c>
      <c r="H136" s="11">
        <f t="shared" si="68"/>
        <v>15</v>
      </c>
      <c r="I136" s="12" t="s">
        <v>220</v>
      </c>
      <c r="J136" s="30" t="e">
        <f>VLOOKUP(B136,认定名单!B:C,22,0)</f>
        <v>#N/A</v>
      </c>
      <c r="K136" s="13" t="e">
        <f t="shared" si="69"/>
        <v>#N/A</v>
      </c>
      <c r="L136" s="13" t="s">
        <v>59</v>
      </c>
      <c r="M136" s="35"/>
      <c r="N136" s="31">
        <f t="shared" si="70"/>
        <v>0</v>
      </c>
      <c r="O136" s="13" t="s">
        <v>59</v>
      </c>
      <c r="P136" s="35"/>
      <c r="Q136" s="31">
        <v>0</v>
      </c>
      <c r="R136" s="37">
        <v>6</v>
      </c>
      <c r="S136" s="31" t="e">
        <f>VLOOKUP(B136,认定名单!B:C,41,0)</f>
        <v>#N/A</v>
      </c>
      <c r="T136" s="31">
        <v>0</v>
      </c>
      <c r="U136" s="31">
        <v>0</v>
      </c>
      <c r="V136" s="31">
        <f t="shared" si="71"/>
        <v>2</v>
      </c>
      <c r="W136" s="13" t="s">
        <v>59</v>
      </c>
      <c r="X136" s="39"/>
      <c r="Y136" s="14">
        <f t="shared" si="72"/>
        <v>0</v>
      </c>
      <c r="Z136" s="41" t="e">
        <f>VLOOKUP(B136,认定名单!B:C,35,0)</f>
        <v>#N/A</v>
      </c>
      <c r="AA136" s="31" t="e">
        <f t="shared" si="73"/>
        <v>#N/A</v>
      </c>
      <c r="AB136" s="13" t="s">
        <v>56</v>
      </c>
      <c r="AC136" s="31">
        <f t="shared" si="74"/>
        <v>5</v>
      </c>
      <c r="AD136" s="13" t="s">
        <v>60</v>
      </c>
      <c r="AE136" s="31">
        <f t="shared" si="75"/>
        <v>5</v>
      </c>
      <c r="AF136" s="31" t="s">
        <v>125</v>
      </c>
      <c r="AG136" s="31">
        <f t="shared" si="76"/>
        <v>0</v>
      </c>
      <c r="AH136" s="43" t="e">
        <f>VLOOKUP(B136,认定名单!B:C,17,0)</f>
        <v>#N/A</v>
      </c>
      <c r="AI136" s="13" t="e">
        <f t="shared" si="77"/>
        <v>#N/A</v>
      </c>
      <c r="AJ136" s="41" t="e">
        <f>VLOOKUP(B136,认定名单!B:C,29,0)</f>
        <v>#N/A</v>
      </c>
      <c r="AK136" s="44" t="e">
        <f t="shared" si="78"/>
        <v>#N/A</v>
      </c>
      <c r="AL136" s="13" t="e">
        <f t="shared" si="79"/>
        <v>#N/A</v>
      </c>
      <c r="AM136" s="45"/>
      <c r="AN136" s="46">
        <v>47</v>
      </c>
      <c r="AO136" s="54" t="e">
        <f t="shared" si="80"/>
        <v>#N/A</v>
      </c>
      <c r="BB136" s="7" t="s">
        <v>349</v>
      </c>
      <c r="BC136" s="7" t="s">
        <v>69</v>
      </c>
      <c r="BD136" s="8" t="e">
        <f>VLOOKUP(B136,认定名单!B:C,41,0)</f>
        <v>#N/A</v>
      </c>
      <c r="BE136" s="7" t="e">
        <f>VLOOKUP(BB136,认定名单!B:C,42,0)</f>
        <v>#N/A</v>
      </c>
      <c r="BF136" s="7" t="e">
        <f>VLOOKUP(BB136,认定名单!B:C,43,0)</f>
        <v>#N/A</v>
      </c>
      <c r="BG136" s="7" t="e">
        <f t="shared" si="81"/>
        <v>#N/A</v>
      </c>
      <c r="BH136" s="7" t="e">
        <f t="shared" si="82"/>
        <v>#N/A</v>
      </c>
    </row>
    <row r="137" spans="1:60" ht="30" customHeight="1" x14ac:dyDescent="0.2">
      <c r="A137" s="10">
        <v>134</v>
      </c>
      <c r="B137" s="11" t="s">
        <v>453</v>
      </c>
      <c r="C137" s="13" t="s">
        <v>674</v>
      </c>
      <c r="D137" s="13" t="s">
        <v>324</v>
      </c>
      <c r="E137" s="11" t="s">
        <v>169</v>
      </c>
      <c r="F137" s="14">
        <f t="shared" si="67"/>
        <v>5</v>
      </c>
      <c r="G137" s="11" t="s">
        <v>71</v>
      </c>
      <c r="H137" s="11">
        <f t="shared" si="68"/>
        <v>15</v>
      </c>
      <c r="I137" s="12" t="s">
        <v>220</v>
      </c>
      <c r="J137" s="30" t="e">
        <f>VLOOKUP(B137,认定名单!B:C,22,0)</f>
        <v>#N/A</v>
      </c>
      <c r="K137" s="13" t="e">
        <f t="shared" si="69"/>
        <v>#N/A</v>
      </c>
      <c r="L137" s="13" t="s">
        <v>59</v>
      </c>
      <c r="M137" s="35"/>
      <c r="N137" s="31">
        <f t="shared" si="70"/>
        <v>0</v>
      </c>
      <c r="O137" s="13" t="s">
        <v>59</v>
      </c>
      <c r="P137" s="35"/>
      <c r="Q137" s="31">
        <v>0</v>
      </c>
      <c r="R137" s="37">
        <v>63</v>
      </c>
      <c r="S137" s="31" t="e">
        <f>VLOOKUP(B137,认定名单!B:C,41,0)</f>
        <v>#N/A</v>
      </c>
      <c r="T137" s="31" t="e">
        <f>S137-1</f>
        <v>#N/A</v>
      </c>
      <c r="U137" s="31">
        <v>3</v>
      </c>
      <c r="V137" s="31">
        <f t="shared" si="71"/>
        <v>5</v>
      </c>
      <c r="W137" s="13" t="s">
        <v>59</v>
      </c>
      <c r="X137" s="39"/>
      <c r="Y137" s="14">
        <f t="shared" si="72"/>
        <v>0</v>
      </c>
      <c r="Z137" s="41" t="e">
        <f>VLOOKUP(B137,认定名单!B:C,35,0)</f>
        <v>#N/A</v>
      </c>
      <c r="AA137" s="31" t="e">
        <f t="shared" si="73"/>
        <v>#N/A</v>
      </c>
      <c r="AB137" s="31" t="s">
        <v>59</v>
      </c>
      <c r="AC137" s="31">
        <f t="shared" si="74"/>
        <v>0</v>
      </c>
      <c r="AD137" s="13" t="s">
        <v>60</v>
      </c>
      <c r="AE137" s="31">
        <f t="shared" si="75"/>
        <v>5</v>
      </c>
      <c r="AF137" s="31" t="s">
        <v>61</v>
      </c>
      <c r="AG137" s="31">
        <f t="shared" si="76"/>
        <v>5</v>
      </c>
      <c r="AH137" s="43" t="e">
        <f>VLOOKUP(B137,认定名单!B:C,17,0)</f>
        <v>#N/A</v>
      </c>
      <c r="AI137" s="13" t="e">
        <f t="shared" si="77"/>
        <v>#N/A</v>
      </c>
      <c r="AJ137" s="41" t="e">
        <f>VLOOKUP(B137,认定名单!B:C,29,0)</f>
        <v>#N/A</v>
      </c>
      <c r="AK137" s="44" t="e">
        <f t="shared" si="78"/>
        <v>#N/A</v>
      </c>
      <c r="AL137" s="13" t="e">
        <f t="shared" si="79"/>
        <v>#N/A</v>
      </c>
      <c r="AM137" s="45"/>
      <c r="AN137" s="46">
        <v>50</v>
      </c>
      <c r="AO137" s="54" t="e">
        <f t="shared" si="80"/>
        <v>#N/A</v>
      </c>
      <c r="BB137" s="7" t="s">
        <v>565</v>
      </c>
      <c r="BC137" s="7" t="s">
        <v>69</v>
      </c>
      <c r="BD137" s="8" t="e">
        <f>VLOOKUP(B137,认定名单!B:C,41,0)</f>
        <v>#N/A</v>
      </c>
      <c r="BE137" s="7" t="e">
        <f>VLOOKUP(BB137,认定名单!B:C,42,0)</f>
        <v>#N/A</v>
      </c>
      <c r="BF137" s="7" t="e">
        <f>VLOOKUP(BB137,认定名单!B:C,43,0)</f>
        <v>#N/A</v>
      </c>
      <c r="BG137" s="7" t="e">
        <f t="shared" si="81"/>
        <v>#N/A</v>
      </c>
      <c r="BH137" s="7" t="e">
        <f t="shared" si="82"/>
        <v>#N/A</v>
      </c>
    </row>
    <row r="138" spans="1:60" ht="30" customHeight="1" x14ac:dyDescent="0.2">
      <c r="A138" s="10">
        <v>135</v>
      </c>
      <c r="B138" s="11" t="s">
        <v>348</v>
      </c>
      <c r="C138" s="13" t="s">
        <v>675</v>
      </c>
      <c r="D138" s="13" t="s">
        <v>324</v>
      </c>
      <c r="E138" s="11" t="s">
        <v>300</v>
      </c>
      <c r="F138" s="14">
        <f t="shared" si="67"/>
        <v>5</v>
      </c>
      <c r="G138" s="11" t="s">
        <v>71</v>
      </c>
      <c r="H138" s="11">
        <f t="shared" si="68"/>
        <v>15</v>
      </c>
      <c r="I138" s="12" t="s">
        <v>676</v>
      </c>
      <c r="J138" s="30" t="e">
        <f>VLOOKUP(B138,认定名单!B:C,22,0)</f>
        <v>#N/A</v>
      </c>
      <c r="K138" s="13" t="e">
        <f t="shared" si="69"/>
        <v>#N/A</v>
      </c>
      <c r="L138" s="13" t="s">
        <v>56</v>
      </c>
      <c r="M138" s="35" t="s">
        <v>677</v>
      </c>
      <c r="N138" s="31">
        <f t="shared" si="70"/>
        <v>5</v>
      </c>
      <c r="O138" s="13" t="s">
        <v>59</v>
      </c>
      <c r="P138" s="35"/>
      <c r="Q138" s="31">
        <v>0</v>
      </c>
      <c r="R138" s="37">
        <v>26</v>
      </c>
      <c r="S138" s="31" t="e">
        <f>VLOOKUP(B138,认定名单!B:C,41,0)</f>
        <v>#N/A</v>
      </c>
      <c r="T138" s="31">
        <v>0</v>
      </c>
      <c r="U138" s="31">
        <v>0</v>
      </c>
      <c r="V138" s="31">
        <f t="shared" si="71"/>
        <v>2</v>
      </c>
      <c r="W138" s="13" t="s">
        <v>94</v>
      </c>
      <c r="X138" s="39" t="s">
        <v>372</v>
      </c>
      <c r="Y138" s="14">
        <f t="shared" si="72"/>
        <v>5</v>
      </c>
      <c r="Z138" s="41" t="e">
        <f>VLOOKUP(B138,认定名单!B:C,35,0)</f>
        <v>#N/A</v>
      </c>
      <c r="AA138" s="31" t="e">
        <f t="shared" si="73"/>
        <v>#N/A</v>
      </c>
      <c r="AB138" s="13" t="s">
        <v>59</v>
      </c>
      <c r="AC138" s="31">
        <f t="shared" si="74"/>
        <v>0</v>
      </c>
      <c r="AD138" s="13" t="s">
        <v>59</v>
      </c>
      <c r="AE138" s="31">
        <f t="shared" si="75"/>
        <v>0</v>
      </c>
      <c r="AF138" s="31" t="s">
        <v>61</v>
      </c>
      <c r="AG138" s="31">
        <f t="shared" si="76"/>
        <v>5</v>
      </c>
      <c r="AH138" s="43" t="e">
        <f>VLOOKUP(B138,认定名单!B:C,17,0)</f>
        <v>#N/A</v>
      </c>
      <c r="AI138" s="13" t="e">
        <f t="shared" si="77"/>
        <v>#N/A</v>
      </c>
      <c r="AJ138" s="41" t="e">
        <f>VLOOKUP(B138,认定名单!B:C,29,0)</f>
        <v>#N/A</v>
      </c>
      <c r="AK138" s="44" t="e">
        <f t="shared" si="78"/>
        <v>#N/A</v>
      </c>
      <c r="AL138" s="13" t="e">
        <f t="shared" si="79"/>
        <v>#N/A</v>
      </c>
      <c r="AM138" s="45"/>
      <c r="AN138" s="46">
        <v>51</v>
      </c>
      <c r="AO138" s="54" t="e">
        <f t="shared" si="80"/>
        <v>#N/A</v>
      </c>
      <c r="BB138" s="7" t="s">
        <v>608</v>
      </c>
      <c r="BC138" s="7" t="s">
        <v>69</v>
      </c>
      <c r="BD138" s="8" t="e">
        <f>VLOOKUP(B138,认定名单!B:C,41,0)</f>
        <v>#N/A</v>
      </c>
      <c r="BE138" s="7" t="e">
        <f>VLOOKUP(BB138,认定名单!B:C,42,0)</f>
        <v>#N/A</v>
      </c>
      <c r="BF138" s="7" t="e">
        <f>VLOOKUP(BB138,认定名单!B:C,43,0)</f>
        <v>#N/A</v>
      </c>
      <c r="BG138" s="7" t="e">
        <f t="shared" si="81"/>
        <v>#N/A</v>
      </c>
      <c r="BH138" s="7" t="e">
        <f t="shared" si="82"/>
        <v>#N/A</v>
      </c>
    </row>
    <row r="139" spans="1:60" ht="30" customHeight="1" x14ac:dyDescent="0.2">
      <c r="A139" s="10">
        <v>136</v>
      </c>
      <c r="B139" s="11" t="s">
        <v>607</v>
      </c>
      <c r="C139" s="13" t="s">
        <v>678</v>
      </c>
      <c r="D139" s="13" t="s">
        <v>324</v>
      </c>
      <c r="E139" s="11" t="s">
        <v>169</v>
      </c>
      <c r="F139" s="14">
        <f t="shared" si="67"/>
        <v>5</v>
      </c>
      <c r="G139" s="11" t="s">
        <v>71</v>
      </c>
      <c r="H139" s="11">
        <f t="shared" si="68"/>
        <v>15</v>
      </c>
      <c r="I139" s="12" t="s">
        <v>220</v>
      </c>
      <c r="J139" s="30" t="e">
        <f>VLOOKUP(B139,认定名单!B:C,22,0)</f>
        <v>#N/A</v>
      </c>
      <c r="K139" s="13" t="e">
        <f t="shared" si="69"/>
        <v>#N/A</v>
      </c>
      <c r="L139" s="13" t="s">
        <v>56</v>
      </c>
      <c r="M139" s="35" t="s">
        <v>679</v>
      </c>
      <c r="N139" s="31">
        <f t="shared" si="70"/>
        <v>5</v>
      </c>
      <c r="O139" s="13" t="s">
        <v>59</v>
      </c>
      <c r="P139" s="35"/>
      <c r="Q139" s="31">
        <v>0</v>
      </c>
      <c r="R139" s="37">
        <v>18</v>
      </c>
      <c r="S139" s="31" t="e">
        <f>VLOOKUP(B139,认定名单!B:C,41,0)</f>
        <v>#N/A</v>
      </c>
      <c r="T139" s="31">
        <v>0</v>
      </c>
      <c r="U139" s="31">
        <v>0</v>
      </c>
      <c r="V139" s="31">
        <f t="shared" si="71"/>
        <v>2</v>
      </c>
      <c r="W139" s="13" t="s">
        <v>59</v>
      </c>
      <c r="X139" s="39"/>
      <c r="Y139" s="14">
        <f t="shared" si="72"/>
        <v>0</v>
      </c>
      <c r="Z139" s="41" t="e">
        <f>VLOOKUP(B139,认定名单!B:C,35,0)</f>
        <v>#N/A</v>
      </c>
      <c r="AA139" s="31" t="e">
        <f t="shared" si="73"/>
        <v>#N/A</v>
      </c>
      <c r="AB139" s="31" t="s">
        <v>56</v>
      </c>
      <c r="AC139" s="31">
        <f t="shared" si="74"/>
        <v>5</v>
      </c>
      <c r="AD139" s="13" t="s">
        <v>59</v>
      </c>
      <c r="AE139" s="31">
        <f t="shared" si="75"/>
        <v>0</v>
      </c>
      <c r="AF139" s="31" t="s">
        <v>61</v>
      </c>
      <c r="AG139" s="31">
        <f t="shared" si="76"/>
        <v>5</v>
      </c>
      <c r="AH139" s="43" t="e">
        <f>VLOOKUP(B139,认定名单!B:C,17,0)</f>
        <v>#N/A</v>
      </c>
      <c r="AI139" s="13" t="e">
        <f t="shared" si="77"/>
        <v>#N/A</v>
      </c>
      <c r="AJ139" s="41" t="e">
        <f>VLOOKUP(B139,认定名单!B:C,29,0)</f>
        <v>#N/A</v>
      </c>
      <c r="AK139" s="44" t="e">
        <f t="shared" si="78"/>
        <v>#N/A</v>
      </c>
      <c r="AL139" s="13" t="e">
        <f t="shared" si="79"/>
        <v>#N/A</v>
      </c>
      <c r="AM139" s="45"/>
      <c r="AN139" s="46">
        <v>44</v>
      </c>
      <c r="AO139" s="54" t="e">
        <f t="shared" si="80"/>
        <v>#N/A</v>
      </c>
      <c r="BB139" s="7" t="s">
        <v>441</v>
      </c>
      <c r="BC139" s="7">
        <v>13</v>
      </c>
      <c r="BD139" s="8" t="e">
        <f>VLOOKUP(B139,认定名单!B:C,41,0)</f>
        <v>#N/A</v>
      </c>
      <c r="BE139" s="7" t="e">
        <f>VLOOKUP(BB139,认定名单!B:C,42,0)</f>
        <v>#N/A</v>
      </c>
      <c r="BF139" s="7" t="e">
        <f>VLOOKUP(BB139,认定名单!B:C,43,0)</f>
        <v>#N/A</v>
      </c>
      <c r="BG139" s="7" t="e">
        <f t="shared" si="81"/>
        <v>#N/A</v>
      </c>
      <c r="BH139" s="7" t="e">
        <f t="shared" si="82"/>
        <v>#N/A</v>
      </c>
    </row>
    <row r="140" spans="1:60" ht="30" customHeight="1" x14ac:dyDescent="0.2">
      <c r="A140" s="10">
        <v>137</v>
      </c>
      <c r="B140" s="11" t="s">
        <v>578</v>
      </c>
      <c r="C140" s="13" t="s">
        <v>680</v>
      </c>
      <c r="D140" s="13" t="s">
        <v>324</v>
      </c>
      <c r="E140" s="11" t="s">
        <v>96</v>
      </c>
      <c r="F140" s="14">
        <f t="shared" si="67"/>
        <v>15</v>
      </c>
      <c r="G140" s="11" t="s">
        <v>54</v>
      </c>
      <c r="H140" s="11">
        <f t="shared" si="68"/>
        <v>30</v>
      </c>
      <c r="I140" s="12" t="s">
        <v>681</v>
      </c>
      <c r="J140" s="30" t="e">
        <f>VLOOKUP(B140,认定名单!B:C,22,0)</f>
        <v>#N/A</v>
      </c>
      <c r="K140" s="13" t="e">
        <f t="shared" si="69"/>
        <v>#N/A</v>
      </c>
      <c r="L140" s="13" t="s">
        <v>56</v>
      </c>
      <c r="M140" s="35" t="s">
        <v>682</v>
      </c>
      <c r="N140" s="31">
        <f t="shared" si="70"/>
        <v>5</v>
      </c>
      <c r="O140" s="13" t="s">
        <v>59</v>
      </c>
      <c r="P140" s="35"/>
      <c r="Q140" s="31">
        <v>0</v>
      </c>
      <c r="R140" s="37">
        <v>8</v>
      </c>
      <c r="S140" s="31" t="e">
        <f>VLOOKUP(B140,认定名单!B:C,41,0)</f>
        <v>#N/A</v>
      </c>
      <c r="T140" s="31">
        <v>0</v>
      </c>
      <c r="U140" s="31">
        <v>0</v>
      </c>
      <c r="V140" s="31">
        <f t="shared" si="71"/>
        <v>2</v>
      </c>
      <c r="W140" s="13" t="s">
        <v>59</v>
      </c>
      <c r="X140" s="13"/>
      <c r="Y140" s="14">
        <f t="shared" si="72"/>
        <v>0</v>
      </c>
      <c r="Z140" s="41" t="e">
        <f>VLOOKUP(B140,认定名单!B:C,35,0)</f>
        <v>#N/A</v>
      </c>
      <c r="AA140" s="31" t="e">
        <f t="shared" si="73"/>
        <v>#N/A</v>
      </c>
      <c r="AB140" s="31" t="s">
        <v>59</v>
      </c>
      <c r="AC140" s="31">
        <f t="shared" si="74"/>
        <v>0</v>
      </c>
      <c r="AD140" s="13" t="s">
        <v>59</v>
      </c>
      <c r="AE140" s="31">
        <f t="shared" si="75"/>
        <v>0</v>
      </c>
      <c r="AF140" s="31" t="s">
        <v>125</v>
      </c>
      <c r="AG140" s="31">
        <f t="shared" si="76"/>
        <v>0</v>
      </c>
      <c r="AH140" s="43" t="e">
        <f>VLOOKUP(B140,认定名单!B:C,17,0)</f>
        <v>#N/A</v>
      </c>
      <c r="AI140" s="13" t="e">
        <f t="shared" si="77"/>
        <v>#N/A</v>
      </c>
      <c r="AJ140" s="41" t="e">
        <f>VLOOKUP(B140,认定名单!B:C,29,0)</f>
        <v>#N/A</v>
      </c>
      <c r="AK140" s="44" t="e">
        <f t="shared" si="78"/>
        <v>#N/A</v>
      </c>
      <c r="AL140" s="13" t="e">
        <f t="shared" si="79"/>
        <v>#N/A</v>
      </c>
      <c r="AM140" s="45"/>
      <c r="AN140" s="46">
        <v>66</v>
      </c>
      <c r="AO140" s="54" t="e">
        <f t="shared" si="80"/>
        <v>#N/A</v>
      </c>
      <c r="BB140" s="7" t="s">
        <v>279</v>
      </c>
      <c r="BC140" s="7" t="s">
        <v>69</v>
      </c>
      <c r="BD140" s="8" t="e">
        <f>VLOOKUP(B140,认定名单!B:C,41,0)</f>
        <v>#N/A</v>
      </c>
      <c r="BE140" s="7" t="e">
        <f>VLOOKUP(BB140,认定名单!B:C,42,0)</f>
        <v>#N/A</v>
      </c>
      <c r="BF140" s="7" t="e">
        <f>VLOOKUP(BB140,认定名单!B:C,43,0)</f>
        <v>#N/A</v>
      </c>
      <c r="BG140" s="7" t="e">
        <f t="shared" si="81"/>
        <v>#N/A</v>
      </c>
      <c r="BH140" s="7" t="e">
        <f t="shared" si="82"/>
        <v>#N/A</v>
      </c>
    </row>
    <row r="141" spans="1:60" ht="30" customHeight="1" x14ac:dyDescent="0.2">
      <c r="A141" s="20">
        <v>138</v>
      </c>
      <c r="B141" s="22" t="s">
        <v>472</v>
      </c>
      <c r="C141" s="13" t="s">
        <v>683</v>
      </c>
      <c r="D141" s="13" t="s">
        <v>324</v>
      </c>
      <c r="E141" s="11" t="s">
        <v>169</v>
      </c>
      <c r="F141" s="14">
        <f t="shared" si="67"/>
        <v>5</v>
      </c>
      <c r="G141" s="11" t="s">
        <v>82</v>
      </c>
      <c r="H141" s="11">
        <f t="shared" si="68"/>
        <v>10</v>
      </c>
      <c r="I141" s="12" t="s">
        <v>684</v>
      </c>
      <c r="J141" s="30" t="e">
        <f>VLOOKUP(B141,认定名单!B:C,22,0)</f>
        <v>#N/A</v>
      </c>
      <c r="K141" s="13" t="e">
        <f t="shared" si="69"/>
        <v>#N/A</v>
      </c>
      <c r="L141" s="13" t="s">
        <v>56</v>
      </c>
      <c r="M141" s="35" t="s">
        <v>685</v>
      </c>
      <c r="N141" s="31">
        <f t="shared" si="70"/>
        <v>5</v>
      </c>
      <c r="O141" s="13" t="s">
        <v>59</v>
      </c>
      <c r="P141" s="35"/>
      <c r="Q141" s="31">
        <v>0</v>
      </c>
      <c r="R141" s="37">
        <v>12</v>
      </c>
      <c r="S141" s="31" t="e">
        <f>VLOOKUP(B141,认定名单!B:C,41,0)</f>
        <v>#N/A</v>
      </c>
      <c r="T141" s="31">
        <v>0</v>
      </c>
      <c r="U141" s="31">
        <v>0</v>
      </c>
      <c r="V141" s="31">
        <f t="shared" si="71"/>
        <v>2</v>
      </c>
      <c r="W141" s="13" t="s">
        <v>94</v>
      </c>
      <c r="X141" s="39" t="s">
        <v>372</v>
      </c>
      <c r="Y141" s="14">
        <f t="shared" si="72"/>
        <v>5</v>
      </c>
      <c r="Z141" s="41" t="e">
        <f>VLOOKUP(B141,认定名单!B:C,35,0)</f>
        <v>#N/A</v>
      </c>
      <c r="AA141" s="31" t="e">
        <f t="shared" si="73"/>
        <v>#N/A</v>
      </c>
      <c r="AB141" s="69" t="s">
        <v>56</v>
      </c>
      <c r="AC141" s="69">
        <f t="shared" si="74"/>
        <v>5</v>
      </c>
      <c r="AD141" s="13" t="s">
        <v>59</v>
      </c>
      <c r="AE141" s="31">
        <f t="shared" si="75"/>
        <v>0</v>
      </c>
      <c r="AF141" s="31" t="s">
        <v>125</v>
      </c>
      <c r="AG141" s="31">
        <f t="shared" si="76"/>
        <v>0</v>
      </c>
      <c r="AH141" s="43" t="e">
        <f>VLOOKUP(B141,认定名单!B:C,17,0)</f>
        <v>#N/A</v>
      </c>
      <c r="AI141" s="13" t="e">
        <f t="shared" si="77"/>
        <v>#N/A</v>
      </c>
      <c r="AJ141" s="41" t="e">
        <f>VLOOKUP(B141,认定名单!B:C,29,0)</f>
        <v>#N/A</v>
      </c>
      <c r="AK141" s="44" t="e">
        <f t="shared" si="78"/>
        <v>#N/A</v>
      </c>
      <c r="AL141" s="13" t="e">
        <f t="shared" si="79"/>
        <v>#N/A</v>
      </c>
      <c r="AM141" s="45"/>
      <c r="AN141" s="46">
        <v>43</v>
      </c>
      <c r="AO141" s="54" t="e">
        <f t="shared" si="80"/>
        <v>#N/A</v>
      </c>
      <c r="BB141" s="63" t="s">
        <v>641</v>
      </c>
      <c r="BC141" s="7">
        <v>1</v>
      </c>
      <c r="BD141" s="8" t="e">
        <f>VLOOKUP(B141,认定名单!B:C,41,0)</f>
        <v>#N/A</v>
      </c>
      <c r="BE141" s="7" t="e">
        <f>VLOOKUP(BB141,认定名单!B:C,42,0)</f>
        <v>#N/A</v>
      </c>
      <c r="BF141" s="7" t="e">
        <f>VLOOKUP(BB141,认定名单!B:C,43,0)</f>
        <v>#N/A</v>
      </c>
      <c r="BG141" s="7" t="e">
        <f t="shared" si="81"/>
        <v>#N/A</v>
      </c>
      <c r="BH141" s="7" t="e">
        <f t="shared" si="82"/>
        <v>#N/A</v>
      </c>
    </row>
    <row r="142" spans="1:60" ht="30" customHeight="1" x14ac:dyDescent="0.2">
      <c r="A142" s="20">
        <v>139</v>
      </c>
      <c r="B142" s="22" t="s">
        <v>448</v>
      </c>
      <c r="C142" s="13" t="s">
        <v>686</v>
      </c>
      <c r="D142" s="13" t="s">
        <v>345</v>
      </c>
      <c r="E142" s="11" t="s">
        <v>81</v>
      </c>
      <c r="F142" s="14">
        <f t="shared" si="67"/>
        <v>5</v>
      </c>
      <c r="G142" s="11" t="s">
        <v>82</v>
      </c>
      <c r="H142" s="11">
        <f t="shared" si="68"/>
        <v>10</v>
      </c>
      <c r="I142" s="12" t="s">
        <v>687</v>
      </c>
      <c r="J142" s="30" t="e">
        <f>VLOOKUP(B142,认定名单!B:C,22,0)</f>
        <v>#N/A</v>
      </c>
      <c r="K142" s="13" t="e">
        <f t="shared" si="69"/>
        <v>#N/A</v>
      </c>
      <c r="L142" s="13" t="s">
        <v>56</v>
      </c>
      <c r="M142" s="35" t="s">
        <v>688</v>
      </c>
      <c r="N142" s="31">
        <f t="shared" si="70"/>
        <v>5</v>
      </c>
      <c r="O142" s="13" t="s">
        <v>59</v>
      </c>
      <c r="P142" s="35"/>
      <c r="Q142" s="31">
        <v>0</v>
      </c>
      <c r="R142" s="37">
        <v>7</v>
      </c>
      <c r="S142" s="31" t="e">
        <f>VLOOKUP(B142,认定名单!B:C,41,0)</f>
        <v>#N/A</v>
      </c>
      <c r="T142" s="31">
        <v>0</v>
      </c>
      <c r="U142" s="31">
        <v>0</v>
      </c>
      <c r="V142" s="31">
        <f t="shared" si="71"/>
        <v>2</v>
      </c>
      <c r="W142" s="13" t="s">
        <v>59</v>
      </c>
      <c r="X142" s="39"/>
      <c r="Y142" s="14">
        <f t="shared" si="72"/>
        <v>0</v>
      </c>
      <c r="Z142" s="41" t="e">
        <f>VLOOKUP(B142,认定名单!B:C,35,0)</f>
        <v>#N/A</v>
      </c>
      <c r="AA142" s="31" t="e">
        <f t="shared" si="73"/>
        <v>#N/A</v>
      </c>
      <c r="AB142" s="13" t="s">
        <v>59</v>
      </c>
      <c r="AC142" s="31">
        <f t="shared" si="74"/>
        <v>0</v>
      </c>
      <c r="AD142" s="13" t="s">
        <v>59</v>
      </c>
      <c r="AE142" s="31">
        <f t="shared" si="75"/>
        <v>0</v>
      </c>
      <c r="AF142" s="31" t="s">
        <v>61</v>
      </c>
      <c r="AG142" s="31">
        <f t="shared" si="76"/>
        <v>5</v>
      </c>
      <c r="AH142" s="43" t="e">
        <f>VLOOKUP(B142,认定名单!B:C,17,0)</f>
        <v>#N/A</v>
      </c>
      <c r="AI142" s="13" t="e">
        <f t="shared" si="77"/>
        <v>#N/A</v>
      </c>
      <c r="AJ142" s="41" t="e">
        <f>VLOOKUP(B142,认定名单!B:C,29,0)</f>
        <v>#N/A</v>
      </c>
      <c r="AK142" s="44" t="e">
        <f t="shared" si="78"/>
        <v>#N/A</v>
      </c>
      <c r="AL142" s="13" t="e">
        <f t="shared" si="79"/>
        <v>#N/A</v>
      </c>
      <c r="AM142" s="45"/>
      <c r="AN142" s="46">
        <v>41</v>
      </c>
      <c r="AO142" s="54" t="e">
        <f t="shared" si="80"/>
        <v>#N/A</v>
      </c>
      <c r="BB142" s="7" t="s">
        <v>407</v>
      </c>
      <c r="BC142" s="7" t="s">
        <v>69</v>
      </c>
      <c r="BD142" s="8" t="e">
        <f>VLOOKUP(B142,认定名单!B:C,41,0)</f>
        <v>#N/A</v>
      </c>
      <c r="BE142" s="7" t="e">
        <f>VLOOKUP(BB142,认定名单!B:C,42,0)</f>
        <v>#N/A</v>
      </c>
      <c r="BF142" s="7" t="e">
        <f>VLOOKUP(BB142,认定名单!B:C,43,0)</f>
        <v>#N/A</v>
      </c>
      <c r="BG142" s="7" t="e">
        <f t="shared" si="81"/>
        <v>#N/A</v>
      </c>
      <c r="BH142" s="7" t="e">
        <f t="shared" si="82"/>
        <v>#N/A</v>
      </c>
    </row>
    <row r="143" spans="1:60" ht="30" customHeight="1" x14ac:dyDescent="0.2">
      <c r="A143" s="10">
        <v>140</v>
      </c>
      <c r="B143" s="11" t="s">
        <v>543</v>
      </c>
      <c r="C143" s="13" t="s">
        <v>689</v>
      </c>
      <c r="D143" s="13" t="s">
        <v>324</v>
      </c>
      <c r="E143" s="11" t="s">
        <v>200</v>
      </c>
      <c r="F143" s="14">
        <f t="shared" si="67"/>
        <v>5</v>
      </c>
      <c r="G143" s="11" t="s">
        <v>71</v>
      </c>
      <c r="H143" s="11">
        <f t="shared" si="68"/>
        <v>15</v>
      </c>
      <c r="I143" s="12" t="s">
        <v>220</v>
      </c>
      <c r="J143" s="30" t="e">
        <f>VLOOKUP(B143,认定名单!B:C,22,0)</f>
        <v>#N/A</v>
      </c>
      <c r="K143" s="13" t="e">
        <f t="shared" si="69"/>
        <v>#N/A</v>
      </c>
      <c r="L143" s="13" t="s">
        <v>56</v>
      </c>
      <c r="M143" s="35" t="s">
        <v>690</v>
      </c>
      <c r="N143" s="31">
        <f t="shared" si="70"/>
        <v>5</v>
      </c>
      <c r="O143" s="13" t="s">
        <v>59</v>
      </c>
      <c r="P143" s="35"/>
      <c r="Q143" s="31">
        <v>0</v>
      </c>
      <c r="R143" s="37">
        <v>50</v>
      </c>
      <c r="S143" s="31" t="e">
        <f>VLOOKUP(B143,认定名单!B:C,41,0)</f>
        <v>#N/A</v>
      </c>
      <c r="T143" s="31">
        <v>0</v>
      </c>
      <c r="U143" s="31">
        <v>0</v>
      </c>
      <c r="V143" s="31">
        <f t="shared" si="71"/>
        <v>2</v>
      </c>
      <c r="W143" s="13" t="s">
        <v>59</v>
      </c>
      <c r="X143" s="39"/>
      <c r="Y143" s="14">
        <f t="shared" si="72"/>
        <v>0</v>
      </c>
      <c r="Z143" s="41" t="e">
        <f>VLOOKUP(B143,认定名单!B:C,35,0)</f>
        <v>#N/A</v>
      </c>
      <c r="AA143" s="31" t="e">
        <f t="shared" si="73"/>
        <v>#N/A</v>
      </c>
      <c r="AB143" s="31" t="s">
        <v>56</v>
      </c>
      <c r="AC143" s="31">
        <f t="shared" si="74"/>
        <v>5</v>
      </c>
      <c r="AD143" s="13" t="s">
        <v>59</v>
      </c>
      <c r="AE143" s="31">
        <f t="shared" si="75"/>
        <v>0</v>
      </c>
      <c r="AF143" s="31" t="s">
        <v>61</v>
      </c>
      <c r="AG143" s="31">
        <f t="shared" si="76"/>
        <v>5</v>
      </c>
      <c r="AH143" s="43" t="e">
        <f>VLOOKUP(B143,认定名单!B:C,17,0)</f>
        <v>#N/A</v>
      </c>
      <c r="AI143" s="13" t="e">
        <f t="shared" si="77"/>
        <v>#N/A</v>
      </c>
      <c r="AJ143" s="41" t="e">
        <f>VLOOKUP(B143,认定名单!B:C,29,0)</f>
        <v>#N/A</v>
      </c>
      <c r="AK143" s="44" t="e">
        <f t="shared" si="78"/>
        <v>#N/A</v>
      </c>
      <c r="AL143" s="13" t="e">
        <f t="shared" si="79"/>
        <v>#N/A</v>
      </c>
      <c r="AM143" s="45"/>
      <c r="AN143" s="46">
        <v>52</v>
      </c>
      <c r="AO143" s="54" t="e">
        <f t="shared" si="80"/>
        <v>#N/A</v>
      </c>
      <c r="BB143" s="7" t="s">
        <v>160</v>
      </c>
      <c r="BC143" s="7" t="s">
        <v>69</v>
      </c>
      <c r="BD143" s="8" t="e">
        <f>VLOOKUP(B143,认定名单!B:C,41,0)</f>
        <v>#N/A</v>
      </c>
      <c r="BE143" s="7" t="e">
        <f>VLOOKUP(BB143,认定名单!B:C,42,0)</f>
        <v>#N/A</v>
      </c>
      <c r="BF143" s="7" t="e">
        <f>VLOOKUP(BB143,认定名单!B:C,43,0)</f>
        <v>#N/A</v>
      </c>
      <c r="BG143" s="7" t="e">
        <f t="shared" si="81"/>
        <v>#N/A</v>
      </c>
      <c r="BH143" s="7" t="e">
        <f t="shared" si="82"/>
        <v>#N/A</v>
      </c>
    </row>
    <row r="144" spans="1:60" ht="30" customHeight="1" x14ac:dyDescent="0.2">
      <c r="A144" s="10">
        <v>141</v>
      </c>
      <c r="B144" s="11" t="s">
        <v>318</v>
      </c>
      <c r="C144" s="13" t="s">
        <v>691</v>
      </c>
      <c r="D144" s="13" t="s">
        <v>324</v>
      </c>
      <c r="E144" s="11" t="s">
        <v>131</v>
      </c>
      <c r="F144" s="14">
        <f t="shared" si="67"/>
        <v>5</v>
      </c>
      <c r="G144" s="11" t="s">
        <v>71</v>
      </c>
      <c r="H144" s="11">
        <f t="shared" si="68"/>
        <v>15</v>
      </c>
      <c r="I144" s="12" t="s">
        <v>220</v>
      </c>
      <c r="J144" s="30" t="e">
        <f>VLOOKUP(B144,认定名单!B:C,22,0)</f>
        <v>#N/A</v>
      </c>
      <c r="K144" s="13" t="e">
        <f t="shared" si="69"/>
        <v>#N/A</v>
      </c>
      <c r="L144" s="13" t="s">
        <v>56</v>
      </c>
      <c r="M144" s="32" t="s">
        <v>692</v>
      </c>
      <c r="N144" s="31">
        <f t="shared" si="70"/>
        <v>5</v>
      </c>
      <c r="O144" s="13" t="s">
        <v>59</v>
      </c>
      <c r="P144" s="35"/>
      <c r="Q144" s="31">
        <v>0</v>
      </c>
      <c r="R144" s="37">
        <v>25</v>
      </c>
      <c r="S144" s="31" t="e">
        <f>VLOOKUP(B144,认定名单!B:C,41,0)</f>
        <v>#N/A</v>
      </c>
      <c r="T144" s="31">
        <v>0</v>
      </c>
      <c r="U144" s="31">
        <v>0</v>
      </c>
      <c r="V144" s="31">
        <f t="shared" si="71"/>
        <v>2</v>
      </c>
      <c r="W144" s="13" t="s">
        <v>94</v>
      </c>
      <c r="X144" s="39" t="s">
        <v>693</v>
      </c>
      <c r="Y144" s="14">
        <f t="shared" si="72"/>
        <v>5</v>
      </c>
      <c r="Z144" s="41" t="e">
        <f>VLOOKUP(B144,认定名单!B:C,35,0)</f>
        <v>#N/A</v>
      </c>
      <c r="AA144" s="31" t="e">
        <f t="shared" si="73"/>
        <v>#N/A</v>
      </c>
      <c r="AB144" s="31" t="s">
        <v>59</v>
      </c>
      <c r="AC144" s="31">
        <f t="shared" si="74"/>
        <v>0</v>
      </c>
      <c r="AD144" s="13" t="s">
        <v>59</v>
      </c>
      <c r="AE144" s="31">
        <f t="shared" si="75"/>
        <v>0</v>
      </c>
      <c r="AF144" s="31" t="s">
        <v>61</v>
      </c>
      <c r="AG144" s="31">
        <f t="shared" si="76"/>
        <v>5</v>
      </c>
      <c r="AH144" s="43" t="e">
        <f>VLOOKUP(B144,认定名单!B:C,17,0)</f>
        <v>#N/A</v>
      </c>
      <c r="AI144" s="13" t="e">
        <f t="shared" si="77"/>
        <v>#N/A</v>
      </c>
      <c r="AJ144" s="41" t="e">
        <f>VLOOKUP(B144,认定名单!B:C,29,0)</f>
        <v>#N/A</v>
      </c>
      <c r="AK144" s="44" t="e">
        <f t="shared" si="78"/>
        <v>#N/A</v>
      </c>
      <c r="AL144" s="13" t="e">
        <f t="shared" si="79"/>
        <v>#N/A</v>
      </c>
      <c r="AM144" s="45"/>
      <c r="AN144" s="46">
        <v>52</v>
      </c>
      <c r="AO144" s="54" t="e">
        <f t="shared" si="80"/>
        <v>#N/A</v>
      </c>
      <c r="BB144" s="7" t="s">
        <v>559</v>
      </c>
      <c r="BC144" s="7" t="s">
        <v>69</v>
      </c>
      <c r="BD144" s="8" t="e">
        <f>VLOOKUP(B144,认定名单!B:C,41,0)</f>
        <v>#N/A</v>
      </c>
      <c r="BE144" s="7" t="e">
        <f>VLOOKUP(BB144,认定名单!B:C,42,0)</f>
        <v>#N/A</v>
      </c>
      <c r="BF144" s="7" t="e">
        <f>VLOOKUP(BB144,认定名单!B:C,43,0)</f>
        <v>#N/A</v>
      </c>
      <c r="BG144" s="7" t="e">
        <f t="shared" si="81"/>
        <v>#N/A</v>
      </c>
      <c r="BH144" s="7" t="e">
        <f t="shared" si="82"/>
        <v>#N/A</v>
      </c>
    </row>
    <row r="145" spans="1:60" ht="30" customHeight="1" x14ac:dyDescent="0.2">
      <c r="A145" s="10">
        <v>142</v>
      </c>
      <c r="B145" s="11" t="s">
        <v>530</v>
      </c>
      <c r="C145" s="13" t="s">
        <v>694</v>
      </c>
      <c r="D145" s="13" t="s">
        <v>324</v>
      </c>
      <c r="E145" s="11" t="s">
        <v>357</v>
      </c>
      <c r="F145" s="14">
        <f t="shared" si="67"/>
        <v>5</v>
      </c>
      <c r="G145" s="11" t="s">
        <v>71</v>
      </c>
      <c r="H145" s="11">
        <f t="shared" si="68"/>
        <v>15</v>
      </c>
      <c r="I145" s="12" t="s">
        <v>220</v>
      </c>
      <c r="J145" s="30" t="e">
        <f>VLOOKUP(B145,认定名单!B:C,22,0)</f>
        <v>#N/A</v>
      </c>
      <c r="K145" s="13" t="e">
        <f t="shared" si="69"/>
        <v>#N/A</v>
      </c>
      <c r="L145" s="13" t="s">
        <v>56</v>
      </c>
      <c r="M145" s="35" t="s">
        <v>695</v>
      </c>
      <c r="N145" s="31">
        <f t="shared" si="70"/>
        <v>5</v>
      </c>
      <c r="O145" s="13" t="s">
        <v>59</v>
      </c>
      <c r="P145" s="35"/>
      <c r="Q145" s="31">
        <v>0</v>
      </c>
      <c r="R145" s="37">
        <v>45</v>
      </c>
      <c r="S145" s="31" t="e">
        <f>VLOOKUP(B145,认定名单!B:C,41,0)</f>
        <v>#N/A</v>
      </c>
      <c r="T145" s="31" t="e">
        <f>S145-1</f>
        <v>#N/A</v>
      </c>
      <c r="U145" s="31">
        <v>3</v>
      </c>
      <c r="V145" s="31">
        <f t="shared" si="71"/>
        <v>5</v>
      </c>
      <c r="W145" s="13" t="s">
        <v>94</v>
      </c>
      <c r="X145" s="39" t="s">
        <v>696</v>
      </c>
      <c r="Y145" s="14">
        <f t="shared" si="72"/>
        <v>5</v>
      </c>
      <c r="Z145" s="41" t="e">
        <f>VLOOKUP(B145,认定名单!B:C,35,0)</f>
        <v>#N/A</v>
      </c>
      <c r="AA145" s="31" t="e">
        <f t="shared" si="73"/>
        <v>#N/A</v>
      </c>
      <c r="AB145" s="13" t="s">
        <v>56</v>
      </c>
      <c r="AC145" s="31">
        <f t="shared" si="74"/>
        <v>5</v>
      </c>
      <c r="AD145" s="13" t="s">
        <v>59</v>
      </c>
      <c r="AE145" s="31">
        <f t="shared" si="75"/>
        <v>0</v>
      </c>
      <c r="AF145" s="31" t="s">
        <v>61</v>
      </c>
      <c r="AG145" s="31">
        <f t="shared" si="76"/>
        <v>5</v>
      </c>
      <c r="AH145" s="43" t="e">
        <f>VLOOKUP(B145,认定名单!B:C,17,0)</f>
        <v>#N/A</v>
      </c>
      <c r="AI145" s="13" t="e">
        <f t="shared" si="77"/>
        <v>#N/A</v>
      </c>
      <c r="AJ145" s="41" t="e">
        <f>VLOOKUP(B145,认定名单!B:C,29,0)</f>
        <v>#N/A</v>
      </c>
      <c r="AK145" s="44" t="e">
        <f t="shared" si="78"/>
        <v>#N/A</v>
      </c>
      <c r="AL145" s="13" t="e">
        <f t="shared" si="79"/>
        <v>#N/A</v>
      </c>
      <c r="AM145" s="45"/>
      <c r="AN145" s="46">
        <v>52</v>
      </c>
      <c r="AO145" s="54" t="e">
        <f t="shared" si="80"/>
        <v>#N/A</v>
      </c>
      <c r="BB145" s="7" t="s">
        <v>323</v>
      </c>
      <c r="BC145" s="7" t="s">
        <v>69</v>
      </c>
      <c r="BD145" s="8" t="e">
        <f>VLOOKUP(B145,认定名单!B:C,41,0)</f>
        <v>#N/A</v>
      </c>
      <c r="BE145" s="7" t="e">
        <f>VLOOKUP(BB145,认定名单!B:C,42,0)</f>
        <v>#N/A</v>
      </c>
      <c r="BF145" s="7" t="e">
        <f>VLOOKUP(BB145,认定名单!B:C,43,0)</f>
        <v>#N/A</v>
      </c>
      <c r="BG145" s="7" t="e">
        <f t="shared" si="81"/>
        <v>#N/A</v>
      </c>
      <c r="BH145" s="7" t="e">
        <f t="shared" si="82"/>
        <v>#N/A</v>
      </c>
    </row>
    <row r="146" spans="1:60" ht="30" customHeight="1" x14ac:dyDescent="0.2">
      <c r="A146" s="20">
        <v>143</v>
      </c>
      <c r="B146" s="22" t="s">
        <v>534</v>
      </c>
      <c r="C146" s="13" t="s">
        <v>697</v>
      </c>
      <c r="D146" s="13" t="s">
        <v>324</v>
      </c>
      <c r="E146" s="11" t="s">
        <v>300</v>
      </c>
      <c r="F146" s="14">
        <f t="shared" si="67"/>
        <v>5</v>
      </c>
      <c r="G146" s="11" t="s">
        <v>71</v>
      </c>
      <c r="H146" s="11">
        <f t="shared" si="68"/>
        <v>15</v>
      </c>
      <c r="I146" s="12" t="s">
        <v>220</v>
      </c>
      <c r="J146" s="30" t="e">
        <f>VLOOKUP(B146,认定名单!B:C,22,0)</f>
        <v>#N/A</v>
      </c>
      <c r="K146" s="13" t="e">
        <f t="shared" si="69"/>
        <v>#N/A</v>
      </c>
      <c r="L146" s="13" t="s">
        <v>56</v>
      </c>
      <c r="M146" s="35" t="s">
        <v>698</v>
      </c>
      <c r="N146" s="31">
        <f t="shared" si="70"/>
        <v>5</v>
      </c>
      <c r="O146" s="13" t="s">
        <v>59</v>
      </c>
      <c r="P146" s="35"/>
      <c r="Q146" s="31">
        <v>0</v>
      </c>
      <c r="R146" s="37">
        <v>21</v>
      </c>
      <c r="S146" s="31" t="e">
        <f>VLOOKUP(B146,认定名单!B:C,41,0)</f>
        <v>#N/A</v>
      </c>
      <c r="T146" s="31" t="e">
        <f>S146-1</f>
        <v>#N/A</v>
      </c>
      <c r="U146" s="31">
        <v>1</v>
      </c>
      <c r="V146" s="31">
        <f t="shared" si="71"/>
        <v>3</v>
      </c>
      <c r="W146" s="13" t="s">
        <v>59</v>
      </c>
      <c r="X146" s="39"/>
      <c r="Y146" s="14">
        <f t="shared" si="72"/>
        <v>0</v>
      </c>
      <c r="Z146" s="41" t="e">
        <f>VLOOKUP(B146,认定名单!B:C,35,0)</f>
        <v>#N/A</v>
      </c>
      <c r="AA146" s="31" t="e">
        <f t="shared" si="73"/>
        <v>#N/A</v>
      </c>
      <c r="AB146" s="31" t="s">
        <v>56</v>
      </c>
      <c r="AC146" s="31">
        <f t="shared" si="74"/>
        <v>5</v>
      </c>
      <c r="AD146" s="36" t="s">
        <v>60</v>
      </c>
      <c r="AE146" s="69">
        <f t="shared" si="75"/>
        <v>5</v>
      </c>
      <c r="AF146" s="31" t="s">
        <v>61</v>
      </c>
      <c r="AG146" s="31">
        <f t="shared" si="76"/>
        <v>5</v>
      </c>
      <c r="AH146" s="43" t="e">
        <f>VLOOKUP(B146,认定名单!B:C,17,0)</f>
        <v>#N/A</v>
      </c>
      <c r="AI146" s="13" t="e">
        <f t="shared" si="77"/>
        <v>#N/A</v>
      </c>
      <c r="AJ146" s="41" t="e">
        <f>VLOOKUP(B146,认定名单!B:C,29,0)</f>
        <v>#N/A</v>
      </c>
      <c r="AK146" s="44" t="e">
        <f t="shared" si="78"/>
        <v>#N/A</v>
      </c>
      <c r="AL146" s="13" t="e">
        <f t="shared" si="79"/>
        <v>#N/A</v>
      </c>
      <c r="AM146" s="45"/>
      <c r="AN146" s="46">
        <v>51</v>
      </c>
      <c r="AO146" s="54" t="e">
        <f t="shared" si="80"/>
        <v>#N/A</v>
      </c>
      <c r="BB146" s="63" t="s">
        <v>418</v>
      </c>
      <c r="BC146" s="7" t="s">
        <v>69</v>
      </c>
      <c r="BD146" s="8" t="e">
        <f>VLOOKUP(B146,认定名单!B:C,41,0)</f>
        <v>#N/A</v>
      </c>
      <c r="BE146" s="7" t="e">
        <f>VLOOKUP(BB146,认定名单!B:C,42,0)</f>
        <v>#N/A</v>
      </c>
      <c r="BF146" s="7" t="e">
        <f>VLOOKUP(BB146,认定名单!B:C,43,0)</f>
        <v>#N/A</v>
      </c>
      <c r="BG146" s="7" t="e">
        <f t="shared" si="81"/>
        <v>#N/A</v>
      </c>
      <c r="BH146" s="7" t="e">
        <f t="shared" si="82"/>
        <v>#N/A</v>
      </c>
    </row>
    <row r="147" spans="1:60" ht="30" customHeight="1" x14ac:dyDescent="0.2">
      <c r="A147" s="10">
        <v>144</v>
      </c>
      <c r="B147" s="11" t="s">
        <v>430</v>
      </c>
      <c r="C147" s="13" t="s">
        <v>699</v>
      </c>
      <c r="D147" s="13" t="s">
        <v>390</v>
      </c>
      <c r="E147" s="11" t="s">
        <v>300</v>
      </c>
      <c r="F147" s="14">
        <f t="shared" si="67"/>
        <v>5</v>
      </c>
      <c r="G147" s="11" t="s">
        <v>71</v>
      </c>
      <c r="H147" s="11">
        <f t="shared" si="68"/>
        <v>15</v>
      </c>
      <c r="I147" s="12" t="s">
        <v>220</v>
      </c>
      <c r="J147" s="30" t="e">
        <f>VLOOKUP(B147,认定名单!B:C,22,0)</f>
        <v>#N/A</v>
      </c>
      <c r="K147" s="13" t="e">
        <f t="shared" si="69"/>
        <v>#N/A</v>
      </c>
      <c r="L147" s="13" t="s">
        <v>56</v>
      </c>
      <c r="M147" s="35" t="s">
        <v>700</v>
      </c>
      <c r="N147" s="31">
        <f t="shared" si="70"/>
        <v>5</v>
      </c>
      <c r="O147" s="13" t="s">
        <v>59</v>
      </c>
      <c r="P147" s="35"/>
      <c r="Q147" s="31">
        <v>0</v>
      </c>
      <c r="R147" s="37">
        <v>15</v>
      </c>
      <c r="S147" s="31" t="e">
        <f>VLOOKUP(B147,认定名单!B:C,41,0)</f>
        <v>#N/A</v>
      </c>
      <c r="T147" s="31">
        <v>0</v>
      </c>
      <c r="U147" s="31">
        <v>0</v>
      </c>
      <c r="V147" s="31">
        <f t="shared" si="71"/>
        <v>2</v>
      </c>
      <c r="W147" s="13" t="s">
        <v>59</v>
      </c>
      <c r="X147" s="39"/>
      <c r="Y147" s="14">
        <f t="shared" si="72"/>
        <v>0</v>
      </c>
      <c r="Z147" s="41" t="e">
        <f>VLOOKUP(B147,认定名单!B:C,35,0)</f>
        <v>#N/A</v>
      </c>
      <c r="AA147" s="31" t="e">
        <f t="shared" si="73"/>
        <v>#N/A</v>
      </c>
      <c r="AB147" s="31" t="s">
        <v>56</v>
      </c>
      <c r="AC147" s="31">
        <f t="shared" si="74"/>
        <v>5</v>
      </c>
      <c r="AD147" s="13" t="s">
        <v>59</v>
      </c>
      <c r="AE147" s="31">
        <f t="shared" si="75"/>
        <v>0</v>
      </c>
      <c r="AF147" s="31" t="s">
        <v>61</v>
      </c>
      <c r="AG147" s="31">
        <f t="shared" si="76"/>
        <v>5</v>
      </c>
      <c r="AH147" s="43" t="e">
        <f>VLOOKUP(B147,认定名单!B:C,17,0)</f>
        <v>#N/A</v>
      </c>
      <c r="AI147" s="13" t="e">
        <f t="shared" si="77"/>
        <v>#N/A</v>
      </c>
      <c r="AJ147" s="41" t="e">
        <f>VLOOKUP(B147,认定名单!B:C,29,0)</f>
        <v>#N/A</v>
      </c>
      <c r="AK147" s="44" t="e">
        <f t="shared" si="78"/>
        <v>#N/A</v>
      </c>
      <c r="AL147" s="13" t="e">
        <f t="shared" si="79"/>
        <v>#N/A</v>
      </c>
      <c r="AM147" s="45"/>
      <c r="AN147" s="46">
        <v>52</v>
      </c>
      <c r="AO147" s="54" t="e">
        <f t="shared" si="80"/>
        <v>#N/A</v>
      </c>
      <c r="BB147" s="63" t="s">
        <v>506</v>
      </c>
      <c r="BC147" s="7" t="s">
        <v>69</v>
      </c>
      <c r="BD147" s="8" t="e">
        <f>VLOOKUP(B147,认定名单!B:C,41,0)</f>
        <v>#N/A</v>
      </c>
      <c r="BE147" s="7" t="e">
        <f>VLOOKUP(BB147,认定名单!B:C,42,0)</f>
        <v>#N/A</v>
      </c>
      <c r="BF147" s="7" t="e">
        <f>VLOOKUP(BB147,认定名单!B:C,43,0)</f>
        <v>#N/A</v>
      </c>
      <c r="BG147" s="7" t="e">
        <f t="shared" si="81"/>
        <v>#N/A</v>
      </c>
      <c r="BH147" s="7" t="e">
        <f t="shared" si="82"/>
        <v>#N/A</v>
      </c>
    </row>
    <row r="148" spans="1:60" ht="30" customHeight="1" x14ac:dyDescent="0.2">
      <c r="A148" s="10">
        <v>145</v>
      </c>
      <c r="B148" s="11" t="s">
        <v>326</v>
      </c>
      <c r="C148" s="13" t="s">
        <v>701</v>
      </c>
      <c r="D148" s="13" t="s">
        <v>324</v>
      </c>
      <c r="E148" s="11" t="s">
        <v>104</v>
      </c>
      <c r="F148" s="14">
        <f t="shared" si="67"/>
        <v>5</v>
      </c>
      <c r="G148" s="11" t="s">
        <v>82</v>
      </c>
      <c r="H148" s="11">
        <f t="shared" si="68"/>
        <v>10</v>
      </c>
      <c r="I148" s="12" t="s">
        <v>702</v>
      </c>
      <c r="J148" s="30" t="e">
        <f>VLOOKUP(B148,认定名单!B:C,22,0)</f>
        <v>#N/A</v>
      </c>
      <c r="K148" s="13" t="e">
        <f t="shared" si="69"/>
        <v>#N/A</v>
      </c>
      <c r="L148" s="13" t="s">
        <v>59</v>
      </c>
      <c r="M148" s="35"/>
      <c r="N148" s="31">
        <f t="shared" si="70"/>
        <v>0</v>
      </c>
      <c r="O148" s="13" t="s">
        <v>59</v>
      </c>
      <c r="P148" s="35"/>
      <c r="Q148" s="31">
        <v>0</v>
      </c>
      <c r="R148" s="37">
        <v>7</v>
      </c>
      <c r="S148" s="31" t="e">
        <f>VLOOKUP(B148,认定名单!B:C,41,0)</f>
        <v>#N/A</v>
      </c>
      <c r="T148" s="31">
        <v>0</v>
      </c>
      <c r="U148" s="31">
        <v>0</v>
      </c>
      <c r="V148" s="31">
        <f t="shared" si="71"/>
        <v>2</v>
      </c>
      <c r="W148" s="13" t="s">
        <v>59</v>
      </c>
      <c r="X148" s="39"/>
      <c r="Y148" s="14">
        <f t="shared" si="72"/>
        <v>0</v>
      </c>
      <c r="Z148" s="41" t="e">
        <f>VLOOKUP(B148,认定名单!B:C,35,0)</f>
        <v>#N/A</v>
      </c>
      <c r="AA148" s="31" t="e">
        <f t="shared" si="73"/>
        <v>#N/A</v>
      </c>
      <c r="AB148" s="13" t="s">
        <v>59</v>
      </c>
      <c r="AC148" s="31">
        <f t="shared" si="74"/>
        <v>0</v>
      </c>
      <c r="AD148" s="13" t="s">
        <v>60</v>
      </c>
      <c r="AE148" s="31">
        <f t="shared" si="75"/>
        <v>5</v>
      </c>
      <c r="AF148" s="31" t="s">
        <v>61</v>
      </c>
      <c r="AG148" s="31">
        <f t="shared" si="76"/>
        <v>5</v>
      </c>
      <c r="AH148" s="43" t="e">
        <f>VLOOKUP(B148,认定名单!B:C,17,0)</f>
        <v>#N/A</v>
      </c>
      <c r="AI148" s="13" t="e">
        <f t="shared" si="77"/>
        <v>#N/A</v>
      </c>
      <c r="AJ148" s="41" t="e">
        <f>VLOOKUP(B148,认定名单!B:C,29,0)</f>
        <v>#N/A</v>
      </c>
      <c r="AK148" s="44" t="e">
        <f t="shared" si="78"/>
        <v>#N/A</v>
      </c>
      <c r="AL148" s="13" t="e">
        <f t="shared" si="79"/>
        <v>#N/A</v>
      </c>
      <c r="AM148" s="45"/>
      <c r="AN148" s="46">
        <v>47</v>
      </c>
      <c r="AO148" s="54" t="e">
        <f t="shared" si="80"/>
        <v>#N/A</v>
      </c>
      <c r="BB148" s="7" t="s">
        <v>632</v>
      </c>
      <c r="BC148" s="7" t="s">
        <v>69</v>
      </c>
      <c r="BD148" s="8" t="e">
        <f>VLOOKUP(B148,认定名单!B:C,41,0)</f>
        <v>#N/A</v>
      </c>
      <c r="BE148" s="7" t="e">
        <f>VLOOKUP(BB148,认定名单!B:C,42,0)</f>
        <v>#N/A</v>
      </c>
      <c r="BF148" s="7" t="e">
        <f>VLOOKUP(BB148,认定名单!B:C,43,0)</f>
        <v>#N/A</v>
      </c>
      <c r="BG148" s="7" t="e">
        <f t="shared" si="81"/>
        <v>#N/A</v>
      </c>
      <c r="BH148" s="7" t="e">
        <f t="shared" si="82"/>
        <v>#N/A</v>
      </c>
    </row>
    <row r="149" spans="1:60" ht="30" customHeight="1" x14ac:dyDescent="0.2">
      <c r="A149" s="10">
        <v>146</v>
      </c>
      <c r="B149" s="11" t="s">
        <v>703</v>
      </c>
      <c r="C149" s="13" t="s">
        <v>704</v>
      </c>
      <c r="D149" s="13" t="s">
        <v>324</v>
      </c>
      <c r="E149" s="11" t="s">
        <v>81</v>
      </c>
      <c r="F149" s="14">
        <f t="shared" si="67"/>
        <v>5</v>
      </c>
      <c r="G149" s="11" t="s">
        <v>71</v>
      </c>
      <c r="H149" s="11">
        <f t="shared" si="68"/>
        <v>15</v>
      </c>
      <c r="I149" s="12" t="s">
        <v>705</v>
      </c>
      <c r="J149" s="30" t="e">
        <f>VLOOKUP(B149,认定名单!B:C,22,0)</f>
        <v>#N/A</v>
      </c>
      <c r="K149" s="13" t="e">
        <f t="shared" si="69"/>
        <v>#N/A</v>
      </c>
      <c r="L149" s="13" t="s">
        <v>56</v>
      </c>
      <c r="M149" s="35" t="s">
        <v>706</v>
      </c>
      <c r="N149" s="31">
        <f t="shared" si="70"/>
        <v>5</v>
      </c>
      <c r="O149" s="13" t="s">
        <v>59</v>
      </c>
      <c r="P149" s="35"/>
      <c r="Q149" s="31">
        <v>0</v>
      </c>
      <c r="R149" s="37">
        <v>20</v>
      </c>
      <c r="S149" s="31" t="e">
        <f>VLOOKUP(B149,认定名单!B:C,41,0)</f>
        <v>#N/A</v>
      </c>
      <c r="T149" s="31" t="e">
        <f>S149-1</f>
        <v>#N/A</v>
      </c>
      <c r="U149" s="31">
        <v>3</v>
      </c>
      <c r="V149" s="31">
        <f t="shared" si="71"/>
        <v>5</v>
      </c>
      <c r="W149" s="13" t="s">
        <v>94</v>
      </c>
      <c r="X149" s="39" t="s">
        <v>707</v>
      </c>
      <c r="Y149" s="14">
        <f t="shared" si="72"/>
        <v>5</v>
      </c>
      <c r="Z149" s="41" t="e">
        <f>VLOOKUP(B149,认定名单!B:C,35,0)</f>
        <v>#N/A</v>
      </c>
      <c r="AA149" s="31" t="e">
        <f t="shared" si="73"/>
        <v>#N/A</v>
      </c>
      <c r="AB149" s="31" t="s">
        <v>56</v>
      </c>
      <c r="AC149" s="31">
        <f t="shared" si="74"/>
        <v>5</v>
      </c>
      <c r="AD149" s="13" t="s">
        <v>60</v>
      </c>
      <c r="AE149" s="31">
        <f t="shared" si="75"/>
        <v>5</v>
      </c>
      <c r="AF149" s="31" t="s">
        <v>61</v>
      </c>
      <c r="AG149" s="31">
        <f t="shared" si="76"/>
        <v>5</v>
      </c>
      <c r="AH149" s="43" t="e">
        <f>VLOOKUP(B149,认定名单!B:C,17,0)</f>
        <v>#N/A</v>
      </c>
      <c r="AI149" s="13" t="e">
        <f t="shared" si="77"/>
        <v>#N/A</v>
      </c>
      <c r="AJ149" s="41" t="e">
        <f>VLOOKUP(B149,认定名单!B:C,29,0)</f>
        <v>#N/A</v>
      </c>
      <c r="AK149" s="44" t="e">
        <f t="shared" si="78"/>
        <v>#N/A</v>
      </c>
      <c r="AL149" s="13" t="e">
        <f t="shared" si="79"/>
        <v>#N/A</v>
      </c>
      <c r="AM149" s="45"/>
      <c r="AN149" s="46">
        <v>65</v>
      </c>
      <c r="AO149" s="54" t="e">
        <f t="shared" si="80"/>
        <v>#N/A</v>
      </c>
      <c r="BB149" s="7" t="s">
        <v>168</v>
      </c>
      <c r="BC149" s="7" t="s">
        <v>69</v>
      </c>
      <c r="BD149" s="8" t="e">
        <f>VLOOKUP(B149,认定名单!B:C,41,0)</f>
        <v>#N/A</v>
      </c>
      <c r="BE149" s="7" t="e">
        <f>VLOOKUP(BB149,认定名单!B:C,42,0)</f>
        <v>#N/A</v>
      </c>
      <c r="BF149" s="7" t="e">
        <f>VLOOKUP(BB149,认定名单!B:C,43,0)</f>
        <v>#N/A</v>
      </c>
      <c r="BG149" s="7" t="e">
        <f t="shared" si="81"/>
        <v>#N/A</v>
      </c>
      <c r="BH149" s="7" t="e">
        <f t="shared" si="82"/>
        <v>#N/A</v>
      </c>
    </row>
    <row r="150" spans="1:60" ht="30" customHeight="1" x14ac:dyDescent="0.2">
      <c r="A150" s="10">
        <v>147</v>
      </c>
      <c r="B150" s="11" t="s">
        <v>708</v>
      </c>
      <c r="C150" s="13" t="s">
        <v>709</v>
      </c>
      <c r="D150" s="13" t="s">
        <v>345</v>
      </c>
      <c r="E150" s="11" t="s">
        <v>81</v>
      </c>
      <c r="F150" s="14">
        <f t="shared" si="67"/>
        <v>5</v>
      </c>
      <c r="G150" s="23" t="s">
        <v>82</v>
      </c>
      <c r="H150" s="11">
        <f t="shared" si="68"/>
        <v>10</v>
      </c>
      <c r="I150" s="11" t="s">
        <v>710</v>
      </c>
      <c r="J150" s="30" t="e">
        <f>VLOOKUP(B150,认定名单!B:C,22,0)</f>
        <v>#N/A</v>
      </c>
      <c r="K150" s="13" t="e">
        <f t="shared" si="69"/>
        <v>#N/A</v>
      </c>
      <c r="L150" s="13" t="s">
        <v>56</v>
      </c>
      <c r="M150" s="35" t="s">
        <v>711</v>
      </c>
      <c r="N150" s="31">
        <f t="shared" si="70"/>
        <v>5</v>
      </c>
      <c r="O150" s="13" t="s">
        <v>59</v>
      </c>
      <c r="P150" s="35"/>
      <c r="Q150" s="31">
        <v>0</v>
      </c>
      <c r="R150" s="37">
        <v>37</v>
      </c>
      <c r="S150" s="31" t="e">
        <f>VLOOKUP(B150,认定名单!B:C,41,0)</f>
        <v>#N/A</v>
      </c>
      <c r="T150" s="31" t="e">
        <f>S150-1</f>
        <v>#N/A</v>
      </c>
      <c r="U150" s="31">
        <v>3</v>
      </c>
      <c r="V150" s="31">
        <f t="shared" si="71"/>
        <v>5</v>
      </c>
      <c r="W150" s="13" t="s">
        <v>59</v>
      </c>
      <c r="X150" s="39"/>
      <c r="Y150" s="14">
        <f t="shared" si="72"/>
        <v>0</v>
      </c>
      <c r="Z150" s="41" t="e">
        <f>VLOOKUP(B150,认定名单!B:C,35,0)</f>
        <v>#N/A</v>
      </c>
      <c r="AA150" s="31" t="e">
        <f t="shared" si="73"/>
        <v>#N/A</v>
      </c>
      <c r="AB150" s="31" t="s">
        <v>56</v>
      </c>
      <c r="AC150" s="31">
        <f t="shared" si="74"/>
        <v>5</v>
      </c>
      <c r="AD150" s="13" t="s">
        <v>59</v>
      </c>
      <c r="AE150" s="31">
        <f t="shared" si="75"/>
        <v>0</v>
      </c>
      <c r="AF150" s="31" t="s">
        <v>125</v>
      </c>
      <c r="AG150" s="31">
        <f t="shared" si="76"/>
        <v>0</v>
      </c>
      <c r="AH150" s="43" t="e">
        <f>VLOOKUP(B150,认定名单!B:C,17,0)</f>
        <v>#N/A</v>
      </c>
      <c r="AI150" s="13" t="e">
        <f t="shared" si="77"/>
        <v>#N/A</v>
      </c>
      <c r="AJ150" s="41" t="e">
        <f>VLOOKUP(B150,认定名单!B:C,29,0)</f>
        <v>#N/A</v>
      </c>
      <c r="AK150" s="44" t="e">
        <f t="shared" si="78"/>
        <v>#N/A</v>
      </c>
      <c r="AL150" s="13" t="e">
        <f t="shared" si="79"/>
        <v>#N/A</v>
      </c>
      <c r="AM150" s="45"/>
      <c r="AN150" s="46">
        <v>48</v>
      </c>
      <c r="AO150" s="54" t="e">
        <f t="shared" si="80"/>
        <v>#N/A</v>
      </c>
      <c r="BB150" s="63" t="s">
        <v>91</v>
      </c>
      <c r="BC150" s="7">
        <v>4</v>
      </c>
      <c r="BD150" s="8" t="e">
        <f>VLOOKUP(B150,认定名单!B:C,41,0)</f>
        <v>#N/A</v>
      </c>
      <c r="BE150" s="7" t="e">
        <f>VLOOKUP(BB150,认定名单!B:C,42,0)</f>
        <v>#N/A</v>
      </c>
      <c r="BF150" s="7" t="e">
        <f>VLOOKUP(BB150,认定名单!B:C,43,0)</f>
        <v>#N/A</v>
      </c>
      <c r="BG150" s="7" t="e">
        <f t="shared" si="81"/>
        <v>#N/A</v>
      </c>
      <c r="BH150" s="7" t="e">
        <f t="shared" si="82"/>
        <v>#N/A</v>
      </c>
    </row>
    <row r="151" spans="1:60" ht="30" customHeight="1" x14ac:dyDescent="0.2">
      <c r="A151" s="10">
        <v>148</v>
      </c>
      <c r="B151" s="11" t="s">
        <v>537</v>
      </c>
      <c r="C151" s="13" t="s">
        <v>712</v>
      </c>
      <c r="D151" s="13" t="s">
        <v>324</v>
      </c>
      <c r="E151" s="11" t="s">
        <v>81</v>
      </c>
      <c r="F151" s="14">
        <f t="shared" si="67"/>
        <v>5</v>
      </c>
      <c r="G151" s="11" t="s">
        <v>82</v>
      </c>
      <c r="H151" s="11">
        <f t="shared" si="68"/>
        <v>10</v>
      </c>
      <c r="I151" s="12" t="s">
        <v>713</v>
      </c>
      <c r="J151" s="30" t="e">
        <f>VLOOKUP(B151,认定名单!B:C,22,0)</f>
        <v>#N/A</v>
      </c>
      <c r="K151" s="13" t="e">
        <f t="shared" si="69"/>
        <v>#N/A</v>
      </c>
      <c r="L151" s="13" t="s">
        <v>56</v>
      </c>
      <c r="M151" s="35" t="s">
        <v>714</v>
      </c>
      <c r="N151" s="31">
        <f t="shared" si="70"/>
        <v>5</v>
      </c>
      <c r="O151" s="13" t="s">
        <v>59</v>
      </c>
      <c r="P151" s="35"/>
      <c r="Q151" s="31">
        <v>0</v>
      </c>
      <c r="R151" s="37">
        <v>14</v>
      </c>
      <c r="S151" s="31" t="e">
        <f>VLOOKUP(B151,认定名单!B:C,41,0)</f>
        <v>#N/A</v>
      </c>
      <c r="T151" s="31">
        <v>0</v>
      </c>
      <c r="U151" s="31">
        <v>0</v>
      </c>
      <c r="V151" s="31">
        <f t="shared" si="71"/>
        <v>2</v>
      </c>
      <c r="W151" s="13" t="s">
        <v>59</v>
      </c>
      <c r="X151" s="39"/>
      <c r="Y151" s="14">
        <f t="shared" si="72"/>
        <v>0</v>
      </c>
      <c r="Z151" s="41" t="e">
        <f>VLOOKUP(B151,认定名单!B:C,35,0)</f>
        <v>#N/A</v>
      </c>
      <c r="AA151" s="31" t="e">
        <f t="shared" si="73"/>
        <v>#N/A</v>
      </c>
      <c r="AB151" s="31" t="s">
        <v>59</v>
      </c>
      <c r="AC151" s="31">
        <f t="shared" si="74"/>
        <v>0</v>
      </c>
      <c r="AD151" s="13" t="s">
        <v>60</v>
      </c>
      <c r="AE151" s="31">
        <f t="shared" si="75"/>
        <v>5</v>
      </c>
      <c r="AF151" s="31" t="s">
        <v>61</v>
      </c>
      <c r="AG151" s="31">
        <f t="shared" si="76"/>
        <v>5</v>
      </c>
      <c r="AH151" s="43" t="e">
        <f>VLOOKUP(B151,认定名单!B:C,17,0)</f>
        <v>#N/A</v>
      </c>
      <c r="AI151" s="13" t="e">
        <f t="shared" si="77"/>
        <v>#N/A</v>
      </c>
      <c r="AJ151" s="41" t="e">
        <f>VLOOKUP(B151,认定名单!B:C,29,0)</f>
        <v>#N/A</v>
      </c>
      <c r="AK151" s="44" t="e">
        <f t="shared" si="78"/>
        <v>#N/A</v>
      </c>
      <c r="AL151" s="13" t="e">
        <f t="shared" si="79"/>
        <v>#N/A</v>
      </c>
      <c r="AM151" s="45"/>
      <c r="AN151" s="46">
        <v>50</v>
      </c>
      <c r="AO151" s="54" t="e">
        <f t="shared" si="80"/>
        <v>#N/A</v>
      </c>
      <c r="BB151" s="7" t="s">
        <v>703</v>
      </c>
      <c r="BC151" s="7">
        <v>4</v>
      </c>
      <c r="BD151" s="8" t="e">
        <f>VLOOKUP(B151,认定名单!B:C,41,0)</f>
        <v>#N/A</v>
      </c>
      <c r="BE151" s="7" t="e">
        <f>VLOOKUP(BB151,认定名单!B:C,42,0)</f>
        <v>#N/A</v>
      </c>
      <c r="BF151" s="7" t="e">
        <f>VLOOKUP(BB151,认定名单!B:C,43,0)</f>
        <v>#N/A</v>
      </c>
      <c r="BG151" s="7" t="e">
        <f t="shared" si="81"/>
        <v>#N/A</v>
      </c>
      <c r="BH151" s="7" t="e">
        <f t="shared" si="82"/>
        <v>#N/A</v>
      </c>
    </row>
    <row r="152" spans="1:60" ht="30" customHeight="1" x14ac:dyDescent="0.2">
      <c r="A152" s="10">
        <v>149</v>
      </c>
      <c r="B152" s="11" t="s">
        <v>478</v>
      </c>
      <c r="C152" s="13" t="s">
        <v>715</v>
      </c>
      <c r="D152" s="13" t="s">
        <v>324</v>
      </c>
      <c r="E152" s="11" t="s">
        <v>200</v>
      </c>
      <c r="F152" s="14">
        <f t="shared" si="67"/>
        <v>5</v>
      </c>
      <c r="G152" s="11" t="s">
        <v>82</v>
      </c>
      <c r="H152" s="11">
        <f t="shared" si="68"/>
        <v>10</v>
      </c>
      <c r="I152" s="12" t="s">
        <v>716</v>
      </c>
      <c r="J152" s="30" t="e">
        <f>VLOOKUP(B152,认定名单!B:C,22,0)</f>
        <v>#N/A</v>
      </c>
      <c r="K152" s="13" t="e">
        <f t="shared" si="69"/>
        <v>#N/A</v>
      </c>
      <c r="L152" s="13" t="s">
        <v>56</v>
      </c>
      <c r="M152" s="35" t="s">
        <v>717</v>
      </c>
      <c r="N152" s="31">
        <f t="shared" si="70"/>
        <v>5</v>
      </c>
      <c r="O152" s="13" t="s">
        <v>59</v>
      </c>
      <c r="P152" s="35"/>
      <c r="Q152" s="31">
        <v>0</v>
      </c>
      <c r="R152" s="37">
        <v>35</v>
      </c>
      <c r="S152" s="31" t="e">
        <f>VLOOKUP(B152,认定名单!B:C,41,0)</f>
        <v>#N/A</v>
      </c>
      <c r="T152" s="31">
        <v>0</v>
      </c>
      <c r="U152" s="31">
        <v>0</v>
      </c>
      <c r="V152" s="31">
        <f t="shared" si="71"/>
        <v>2</v>
      </c>
      <c r="W152" s="13" t="s">
        <v>242</v>
      </c>
      <c r="X152" s="39" t="s">
        <v>718</v>
      </c>
      <c r="Y152" s="14">
        <f t="shared" si="72"/>
        <v>5</v>
      </c>
      <c r="Z152" s="41" t="e">
        <f>VLOOKUP(B152,认定名单!B:C,35,0)</f>
        <v>#N/A</v>
      </c>
      <c r="AA152" s="31" t="e">
        <f t="shared" si="73"/>
        <v>#N/A</v>
      </c>
      <c r="AB152" s="13" t="s">
        <v>56</v>
      </c>
      <c r="AC152" s="31">
        <f t="shared" si="74"/>
        <v>5</v>
      </c>
      <c r="AD152" s="13" t="s">
        <v>60</v>
      </c>
      <c r="AE152" s="31">
        <f t="shared" si="75"/>
        <v>5</v>
      </c>
      <c r="AF152" s="31" t="s">
        <v>61</v>
      </c>
      <c r="AG152" s="31">
        <f t="shared" si="76"/>
        <v>5</v>
      </c>
      <c r="AH152" s="43" t="e">
        <f>VLOOKUP(B152,认定名单!B:C,17,0)</f>
        <v>#N/A</v>
      </c>
      <c r="AI152" s="13" t="e">
        <f t="shared" si="77"/>
        <v>#N/A</v>
      </c>
      <c r="AJ152" s="41" t="e">
        <f>VLOOKUP(B152,认定名单!B:C,29,0)</f>
        <v>#N/A</v>
      </c>
      <c r="AK152" s="44" t="e">
        <f t="shared" si="78"/>
        <v>#N/A</v>
      </c>
      <c r="AL152" s="13" t="e">
        <f t="shared" si="79"/>
        <v>#N/A</v>
      </c>
      <c r="AM152" s="45"/>
      <c r="AN152" s="46">
        <v>54</v>
      </c>
      <c r="AO152" s="54" t="e">
        <f t="shared" si="80"/>
        <v>#N/A</v>
      </c>
      <c r="BB152" s="7" t="s">
        <v>262</v>
      </c>
      <c r="BC152" s="7">
        <v>1</v>
      </c>
      <c r="BD152" s="8" t="e">
        <f>VLOOKUP(B152,认定名单!B:C,41,0)</f>
        <v>#N/A</v>
      </c>
      <c r="BE152" s="7" t="e">
        <f>VLOOKUP(BB152,认定名单!B:C,42,0)</f>
        <v>#N/A</v>
      </c>
      <c r="BF152" s="7" t="e">
        <f>VLOOKUP(BB152,认定名单!B:C,43,0)</f>
        <v>#N/A</v>
      </c>
      <c r="BG152" s="7" t="e">
        <f t="shared" si="81"/>
        <v>#N/A</v>
      </c>
      <c r="BH152" s="7" t="e">
        <f t="shared" si="82"/>
        <v>#N/A</v>
      </c>
    </row>
    <row r="153" spans="1:60" ht="30" customHeight="1" x14ac:dyDescent="0.2">
      <c r="A153" s="10">
        <v>150</v>
      </c>
      <c r="B153" s="11" t="s">
        <v>285</v>
      </c>
      <c r="C153" s="13" t="s">
        <v>719</v>
      </c>
      <c r="D153" s="13" t="s">
        <v>324</v>
      </c>
      <c r="E153" s="11" t="s">
        <v>275</v>
      </c>
      <c r="F153" s="14">
        <f t="shared" si="67"/>
        <v>10</v>
      </c>
      <c r="G153" s="11" t="s">
        <v>54</v>
      </c>
      <c r="H153" s="11">
        <f t="shared" si="68"/>
        <v>30</v>
      </c>
      <c r="I153" s="12" t="s">
        <v>358</v>
      </c>
      <c r="J153" s="30" t="e">
        <f>VLOOKUP(B153,认定名单!B:C,22,0)</f>
        <v>#N/A</v>
      </c>
      <c r="K153" s="13" t="e">
        <f t="shared" si="69"/>
        <v>#N/A</v>
      </c>
      <c r="L153" s="13" t="s">
        <v>56</v>
      </c>
      <c r="M153" s="35" t="s">
        <v>720</v>
      </c>
      <c r="N153" s="31">
        <f t="shared" si="70"/>
        <v>5</v>
      </c>
      <c r="O153" s="13" t="s">
        <v>59</v>
      </c>
      <c r="P153" s="35"/>
      <c r="Q153" s="31">
        <v>0</v>
      </c>
      <c r="R153" s="37">
        <v>24</v>
      </c>
      <c r="S153" s="31" t="e">
        <f>VLOOKUP(B153,认定名单!B:C,41,0)</f>
        <v>#N/A</v>
      </c>
      <c r="T153" s="31">
        <v>0</v>
      </c>
      <c r="U153" s="31">
        <v>0</v>
      </c>
      <c r="V153" s="31">
        <f t="shared" si="71"/>
        <v>2</v>
      </c>
      <c r="W153" s="13" t="s">
        <v>94</v>
      </c>
      <c r="X153" s="39" t="s">
        <v>721</v>
      </c>
      <c r="Y153" s="14">
        <f t="shared" si="72"/>
        <v>5</v>
      </c>
      <c r="Z153" s="41" t="e">
        <f>VLOOKUP(B153,认定名单!B:C,35,0)</f>
        <v>#N/A</v>
      </c>
      <c r="AA153" s="31" t="e">
        <f t="shared" si="73"/>
        <v>#N/A</v>
      </c>
      <c r="AB153" s="13" t="s">
        <v>59</v>
      </c>
      <c r="AC153" s="31">
        <f t="shared" si="74"/>
        <v>0</v>
      </c>
      <c r="AD153" s="13" t="s">
        <v>60</v>
      </c>
      <c r="AE153" s="31">
        <f t="shared" si="75"/>
        <v>5</v>
      </c>
      <c r="AF153" s="31" t="s">
        <v>61</v>
      </c>
      <c r="AG153" s="31">
        <f t="shared" si="76"/>
        <v>5</v>
      </c>
      <c r="AH153" s="43" t="e">
        <f>VLOOKUP(B153,认定名单!B:C,17,0)</f>
        <v>#N/A</v>
      </c>
      <c r="AI153" s="13" t="e">
        <f t="shared" si="77"/>
        <v>#N/A</v>
      </c>
      <c r="AJ153" s="41" t="e">
        <f>VLOOKUP(B153,认定名单!B:C,29,0)</f>
        <v>#N/A</v>
      </c>
      <c r="AK153" s="44" t="e">
        <f t="shared" si="78"/>
        <v>#N/A</v>
      </c>
      <c r="AL153" s="13" t="e">
        <f t="shared" si="79"/>
        <v>#N/A</v>
      </c>
      <c r="AM153" s="45"/>
      <c r="AN153" s="46">
        <v>71</v>
      </c>
      <c r="AO153" s="54" t="e">
        <f t="shared" si="80"/>
        <v>#N/A</v>
      </c>
      <c r="BB153" s="7" t="s">
        <v>192</v>
      </c>
      <c r="BC153" s="7" t="s">
        <v>69</v>
      </c>
      <c r="BD153" s="8" t="e">
        <f>VLOOKUP(B153,认定名单!B:C,41,0)</f>
        <v>#N/A</v>
      </c>
      <c r="BE153" s="7" t="e">
        <f>VLOOKUP(BB153,认定名单!B:C,42,0)</f>
        <v>#N/A</v>
      </c>
      <c r="BF153" s="7" t="e">
        <f>VLOOKUP(BB153,认定名单!B:C,43,0)</f>
        <v>#N/A</v>
      </c>
      <c r="BG153" s="7" t="e">
        <f t="shared" si="81"/>
        <v>#N/A</v>
      </c>
      <c r="BH153" s="7" t="e">
        <f t="shared" si="82"/>
        <v>#N/A</v>
      </c>
    </row>
    <row r="154" spans="1:60" ht="30" customHeight="1" x14ac:dyDescent="0.2">
      <c r="A154" s="20">
        <v>151</v>
      </c>
      <c r="B154" s="22" t="s">
        <v>443</v>
      </c>
      <c r="C154" s="13" t="s">
        <v>722</v>
      </c>
      <c r="D154" s="13" t="s">
        <v>345</v>
      </c>
      <c r="E154" s="11" t="s">
        <v>81</v>
      </c>
      <c r="F154" s="14">
        <f t="shared" si="67"/>
        <v>5</v>
      </c>
      <c r="G154" s="11" t="s">
        <v>82</v>
      </c>
      <c r="H154" s="11">
        <f t="shared" si="68"/>
        <v>10</v>
      </c>
      <c r="I154" s="12" t="s">
        <v>723</v>
      </c>
      <c r="J154" s="30" t="e">
        <f>VLOOKUP(B154,认定名单!B:C,22,0)</f>
        <v>#N/A</v>
      </c>
      <c r="K154" s="13" t="e">
        <f t="shared" si="69"/>
        <v>#N/A</v>
      </c>
      <c r="L154" s="36" t="s">
        <v>56</v>
      </c>
      <c r="M154" s="71" t="s">
        <v>724</v>
      </c>
      <c r="N154" s="31">
        <f t="shared" si="70"/>
        <v>5</v>
      </c>
      <c r="O154" s="13" t="s">
        <v>59</v>
      </c>
      <c r="P154" s="35"/>
      <c r="Q154" s="31">
        <v>0</v>
      </c>
      <c r="R154" s="37">
        <v>7</v>
      </c>
      <c r="S154" s="31" t="e">
        <f>VLOOKUP(B154,认定名单!B:C,41,0)</f>
        <v>#N/A</v>
      </c>
      <c r="T154" s="31">
        <v>0</v>
      </c>
      <c r="U154" s="31">
        <v>0</v>
      </c>
      <c r="V154" s="31">
        <f t="shared" si="71"/>
        <v>2</v>
      </c>
      <c r="W154" s="13" t="s">
        <v>59</v>
      </c>
      <c r="X154" s="39"/>
      <c r="Y154" s="14">
        <f t="shared" si="72"/>
        <v>0</v>
      </c>
      <c r="Z154" s="41" t="e">
        <f>VLOOKUP(B154,认定名单!B:C,35,0)</f>
        <v>#N/A</v>
      </c>
      <c r="AA154" s="31" t="e">
        <f t="shared" si="73"/>
        <v>#N/A</v>
      </c>
      <c r="AB154" s="36" t="s">
        <v>56</v>
      </c>
      <c r="AC154" s="69">
        <f t="shared" si="74"/>
        <v>5</v>
      </c>
      <c r="AD154" s="13" t="s">
        <v>59</v>
      </c>
      <c r="AE154" s="31">
        <f t="shared" si="75"/>
        <v>0</v>
      </c>
      <c r="AF154" s="31" t="s">
        <v>125</v>
      </c>
      <c r="AG154" s="31">
        <f t="shared" si="76"/>
        <v>0</v>
      </c>
      <c r="AH154" s="43" t="e">
        <f>VLOOKUP(B154,认定名单!B:C,17,0)</f>
        <v>#N/A</v>
      </c>
      <c r="AI154" s="13" t="e">
        <f t="shared" si="77"/>
        <v>#N/A</v>
      </c>
      <c r="AJ154" s="41" t="e">
        <f>VLOOKUP(B154,认定名单!B:C,29,0)</f>
        <v>#N/A</v>
      </c>
      <c r="AK154" s="44" t="e">
        <f t="shared" si="78"/>
        <v>#N/A</v>
      </c>
      <c r="AL154" s="13" t="e">
        <f t="shared" si="79"/>
        <v>#N/A</v>
      </c>
      <c r="AM154" s="45"/>
      <c r="AN154" s="46">
        <v>32</v>
      </c>
      <c r="AO154" s="54" t="e">
        <f t="shared" si="80"/>
        <v>#N/A</v>
      </c>
      <c r="BB154" s="7" t="s">
        <v>479</v>
      </c>
      <c r="BC154" s="7" t="s">
        <v>69</v>
      </c>
      <c r="BD154" s="8" t="e">
        <f>VLOOKUP(B154,认定名单!B:C,41,0)</f>
        <v>#N/A</v>
      </c>
      <c r="BE154" s="7" t="e">
        <f>VLOOKUP(BB154,认定名单!B:C,42,0)</f>
        <v>#N/A</v>
      </c>
      <c r="BF154" s="7" t="e">
        <f>VLOOKUP(BB154,认定名单!B:C,43,0)</f>
        <v>#N/A</v>
      </c>
      <c r="BG154" s="7" t="e">
        <f t="shared" si="81"/>
        <v>#N/A</v>
      </c>
      <c r="BH154" s="7" t="e">
        <f t="shared" si="82"/>
        <v>#N/A</v>
      </c>
    </row>
    <row r="155" spans="1:60" ht="30" customHeight="1" x14ac:dyDescent="0.2">
      <c r="A155" s="20">
        <v>152</v>
      </c>
      <c r="B155" s="22" t="s">
        <v>278</v>
      </c>
      <c r="C155" s="13" t="s">
        <v>725</v>
      </c>
      <c r="D155" s="13" t="s">
        <v>345</v>
      </c>
      <c r="E155" s="11" t="s">
        <v>286</v>
      </c>
      <c r="F155" s="14">
        <f t="shared" si="67"/>
        <v>5</v>
      </c>
      <c r="G155" s="11" t="s">
        <v>82</v>
      </c>
      <c r="H155" s="11">
        <f t="shared" si="68"/>
        <v>10</v>
      </c>
      <c r="I155" s="12" t="s">
        <v>726</v>
      </c>
      <c r="J155" s="30" t="e">
        <f>VLOOKUP(B155,认定名单!B:C,22,0)</f>
        <v>#N/A</v>
      </c>
      <c r="K155" s="13" t="e">
        <f t="shared" si="69"/>
        <v>#N/A</v>
      </c>
      <c r="L155" s="13" t="s">
        <v>56</v>
      </c>
      <c r="M155" s="35" t="s">
        <v>727</v>
      </c>
      <c r="N155" s="31">
        <f t="shared" si="70"/>
        <v>5</v>
      </c>
      <c r="O155" s="13" t="s">
        <v>59</v>
      </c>
      <c r="P155" s="35"/>
      <c r="Q155" s="31">
        <v>0</v>
      </c>
      <c r="R155" s="37">
        <v>22</v>
      </c>
      <c r="S155" s="31" t="e">
        <f>VLOOKUP(B155,认定名单!B:C,41,0)</f>
        <v>#N/A</v>
      </c>
      <c r="T155" s="31">
        <v>0</v>
      </c>
      <c r="U155" s="31">
        <v>0</v>
      </c>
      <c r="V155" s="31">
        <f t="shared" si="71"/>
        <v>2</v>
      </c>
      <c r="W155" s="13" t="s">
        <v>59</v>
      </c>
      <c r="X155" s="39"/>
      <c r="Y155" s="14">
        <f t="shared" si="72"/>
        <v>0</v>
      </c>
      <c r="Z155" s="41" t="e">
        <f>VLOOKUP(B155,认定名单!B:C,35,0)</f>
        <v>#N/A</v>
      </c>
      <c r="AA155" s="31" t="e">
        <f t="shared" si="73"/>
        <v>#N/A</v>
      </c>
      <c r="AB155" s="31" t="s">
        <v>56</v>
      </c>
      <c r="AC155" s="31">
        <f t="shared" si="74"/>
        <v>5</v>
      </c>
      <c r="AD155" s="13" t="s">
        <v>59</v>
      </c>
      <c r="AE155" s="31">
        <f t="shared" si="75"/>
        <v>0</v>
      </c>
      <c r="AF155" s="31" t="s">
        <v>61</v>
      </c>
      <c r="AG155" s="31">
        <f t="shared" si="76"/>
        <v>5</v>
      </c>
      <c r="AH155" s="43" t="e">
        <f>VLOOKUP(B155,认定名单!B:C,17,0)</f>
        <v>#N/A</v>
      </c>
      <c r="AI155" s="13" t="e">
        <f t="shared" si="77"/>
        <v>#N/A</v>
      </c>
      <c r="AJ155" s="41" t="e">
        <f>VLOOKUP(B155,认定名单!B:C,29,0)</f>
        <v>#N/A</v>
      </c>
      <c r="AK155" s="44" t="e">
        <f t="shared" si="78"/>
        <v>#N/A</v>
      </c>
      <c r="AL155" s="13" t="e">
        <f t="shared" si="79"/>
        <v>#N/A</v>
      </c>
      <c r="AM155" s="45"/>
      <c r="AN155" s="46">
        <v>46</v>
      </c>
      <c r="AO155" s="54" t="e">
        <f t="shared" si="80"/>
        <v>#N/A</v>
      </c>
      <c r="BB155" s="7" t="s">
        <v>327</v>
      </c>
      <c r="BC155" s="7" t="s">
        <v>69</v>
      </c>
      <c r="BD155" s="8" t="e">
        <f>VLOOKUP(B155,认定名单!B:C,41,0)</f>
        <v>#N/A</v>
      </c>
      <c r="BE155" s="7" t="e">
        <f>VLOOKUP(BB155,认定名单!B:C,42,0)</f>
        <v>#N/A</v>
      </c>
      <c r="BF155" s="7" t="e">
        <f>VLOOKUP(BB155,认定名单!B:C,43,0)</f>
        <v>#N/A</v>
      </c>
      <c r="BG155" s="7" t="e">
        <f t="shared" si="81"/>
        <v>#N/A</v>
      </c>
      <c r="BH155" s="7" t="e">
        <f t="shared" si="82"/>
        <v>#N/A</v>
      </c>
    </row>
    <row r="156" spans="1:60" ht="30" customHeight="1" x14ac:dyDescent="0.2">
      <c r="A156" s="10">
        <v>153</v>
      </c>
      <c r="B156" s="11" t="s">
        <v>191</v>
      </c>
      <c r="C156" s="13" t="s">
        <v>728</v>
      </c>
      <c r="D156" s="13" t="s">
        <v>324</v>
      </c>
      <c r="E156" s="11" t="s">
        <v>729</v>
      </c>
      <c r="F156" s="14">
        <f t="shared" si="67"/>
        <v>5</v>
      </c>
      <c r="G156" s="11" t="s">
        <v>82</v>
      </c>
      <c r="H156" s="11">
        <f t="shared" si="68"/>
        <v>10</v>
      </c>
      <c r="I156" s="12" t="s">
        <v>730</v>
      </c>
      <c r="J156" s="30" t="e">
        <f>VLOOKUP(B156,认定名单!B:C,22,0)</f>
        <v>#N/A</v>
      </c>
      <c r="K156" s="13" t="e">
        <f t="shared" si="69"/>
        <v>#N/A</v>
      </c>
      <c r="L156" s="13" t="s">
        <v>56</v>
      </c>
      <c r="M156" s="35" t="s">
        <v>731</v>
      </c>
      <c r="N156" s="31">
        <f t="shared" si="70"/>
        <v>5</v>
      </c>
      <c r="O156" s="13" t="s">
        <v>59</v>
      </c>
      <c r="P156" s="35"/>
      <c r="Q156" s="31">
        <v>0</v>
      </c>
      <c r="R156" s="37">
        <v>42</v>
      </c>
      <c r="S156" s="31" t="e">
        <f>VLOOKUP(B156,认定名单!B:C,41,0)</f>
        <v>#N/A</v>
      </c>
      <c r="T156" s="31">
        <v>0</v>
      </c>
      <c r="U156" s="31">
        <v>0</v>
      </c>
      <c r="V156" s="31">
        <f t="shared" si="71"/>
        <v>2</v>
      </c>
      <c r="W156" s="13" t="s">
        <v>59</v>
      </c>
      <c r="X156" s="39"/>
      <c r="Y156" s="14">
        <f t="shared" si="72"/>
        <v>0</v>
      </c>
      <c r="Z156" s="41" t="e">
        <f>VLOOKUP(B156,认定名单!B:C,35,0)</f>
        <v>#N/A</v>
      </c>
      <c r="AA156" s="31" t="e">
        <f t="shared" si="73"/>
        <v>#N/A</v>
      </c>
      <c r="AB156" s="13" t="s">
        <v>56</v>
      </c>
      <c r="AC156" s="31">
        <f t="shared" si="74"/>
        <v>5</v>
      </c>
      <c r="AD156" s="13" t="s">
        <v>60</v>
      </c>
      <c r="AE156" s="31">
        <f t="shared" si="75"/>
        <v>5</v>
      </c>
      <c r="AF156" s="31" t="s">
        <v>61</v>
      </c>
      <c r="AG156" s="31">
        <f t="shared" si="76"/>
        <v>5</v>
      </c>
      <c r="AH156" s="43" t="e">
        <f>VLOOKUP(B156,认定名单!B:C,17,0)</f>
        <v>#N/A</v>
      </c>
      <c r="AI156" s="13" t="e">
        <f t="shared" si="77"/>
        <v>#N/A</v>
      </c>
      <c r="AJ156" s="41" t="e">
        <f>VLOOKUP(B156,认定名单!B:C,29,0)</f>
        <v>#N/A</v>
      </c>
      <c r="AK156" s="44" t="e">
        <f t="shared" si="78"/>
        <v>#N/A</v>
      </c>
      <c r="AL156" s="13" t="e">
        <f t="shared" si="79"/>
        <v>#N/A</v>
      </c>
      <c r="AM156" s="45"/>
      <c r="AN156" s="46">
        <v>53</v>
      </c>
      <c r="AO156" s="54" t="e">
        <f t="shared" si="80"/>
        <v>#N/A</v>
      </c>
      <c r="BB156" s="7" t="s">
        <v>732</v>
      </c>
      <c r="BC156" s="7" t="s">
        <v>69</v>
      </c>
      <c r="BD156" s="8" t="e">
        <f>VLOOKUP(B156,认定名单!B:C,41,0)</f>
        <v>#N/A</v>
      </c>
      <c r="BE156" s="7" t="e">
        <f>VLOOKUP(BB156,认定名单!B:C,42,0)</f>
        <v>#N/A</v>
      </c>
      <c r="BF156" s="7" t="e">
        <f>VLOOKUP(BB156,认定名单!B:C,43,0)</f>
        <v>#N/A</v>
      </c>
      <c r="BG156" s="7" t="e">
        <f t="shared" si="81"/>
        <v>#N/A</v>
      </c>
      <c r="BH156" s="7" t="e">
        <f t="shared" si="82"/>
        <v>#N/A</v>
      </c>
    </row>
    <row r="157" spans="1:60" ht="30" customHeight="1" x14ac:dyDescent="0.2">
      <c r="A157" s="20">
        <v>154</v>
      </c>
      <c r="B157" s="22" t="s">
        <v>332</v>
      </c>
      <c r="C157" s="13" t="s">
        <v>733</v>
      </c>
      <c r="D157" s="13" t="s">
        <v>345</v>
      </c>
      <c r="E157" s="11" t="s">
        <v>131</v>
      </c>
      <c r="F157" s="14">
        <f t="shared" si="67"/>
        <v>5</v>
      </c>
      <c r="G157" s="11" t="s">
        <v>82</v>
      </c>
      <c r="H157" s="11">
        <f t="shared" si="68"/>
        <v>10</v>
      </c>
      <c r="I157" s="12" t="s">
        <v>734</v>
      </c>
      <c r="J157" s="30" t="e">
        <f>VLOOKUP(B157,认定名单!B:C,22,0)</f>
        <v>#N/A</v>
      </c>
      <c r="K157" s="13" t="e">
        <f t="shared" si="69"/>
        <v>#N/A</v>
      </c>
      <c r="L157" s="36" t="s">
        <v>56</v>
      </c>
      <c r="M157" s="71" t="s">
        <v>735</v>
      </c>
      <c r="N157" s="31">
        <f t="shared" si="70"/>
        <v>5</v>
      </c>
      <c r="O157" s="13" t="s">
        <v>59</v>
      </c>
      <c r="P157" s="35"/>
      <c r="Q157" s="31">
        <v>0</v>
      </c>
      <c r="R157" s="37">
        <v>14</v>
      </c>
      <c r="S157" s="31" t="e">
        <f>VLOOKUP(B157,认定名单!B:C,41,0)</f>
        <v>#N/A</v>
      </c>
      <c r="T157" s="31">
        <v>0</v>
      </c>
      <c r="U157" s="31">
        <v>0</v>
      </c>
      <c r="V157" s="31">
        <f t="shared" si="71"/>
        <v>2</v>
      </c>
      <c r="W157" s="13" t="s">
        <v>94</v>
      </c>
      <c r="X157" s="39" t="s">
        <v>736</v>
      </c>
      <c r="Y157" s="14">
        <f t="shared" si="72"/>
        <v>5</v>
      </c>
      <c r="Z157" s="41" t="e">
        <f>VLOOKUP(B157,认定名单!B:C,35,0)</f>
        <v>#N/A</v>
      </c>
      <c r="AA157" s="31" t="e">
        <f t="shared" si="73"/>
        <v>#N/A</v>
      </c>
      <c r="AB157" s="36" t="s">
        <v>56</v>
      </c>
      <c r="AC157" s="69">
        <f t="shared" si="74"/>
        <v>5</v>
      </c>
      <c r="AD157" s="13" t="s">
        <v>59</v>
      </c>
      <c r="AE157" s="31">
        <f t="shared" si="75"/>
        <v>0</v>
      </c>
      <c r="AF157" s="31" t="s">
        <v>61</v>
      </c>
      <c r="AG157" s="31">
        <f t="shared" si="76"/>
        <v>5</v>
      </c>
      <c r="AH157" s="43" t="e">
        <f>VLOOKUP(B157,认定名单!B:C,17,0)</f>
        <v>#N/A</v>
      </c>
      <c r="AI157" s="13" t="e">
        <f t="shared" si="77"/>
        <v>#N/A</v>
      </c>
      <c r="AJ157" s="41" t="e">
        <f>VLOOKUP(B157,认定名单!B:C,29,0)</f>
        <v>#N/A</v>
      </c>
      <c r="AK157" s="44" t="e">
        <f t="shared" si="78"/>
        <v>#N/A</v>
      </c>
      <c r="AL157" s="13" t="e">
        <f t="shared" si="79"/>
        <v>#N/A</v>
      </c>
      <c r="AM157" s="45"/>
      <c r="AN157" s="46">
        <v>43</v>
      </c>
      <c r="AO157" s="54" t="e">
        <f t="shared" si="80"/>
        <v>#N/A</v>
      </c>
      <c r="BB157" s="7" t="s">
        <v>375</v>
      </c>
      <c r="BC157" s="7" t="s">
        <v>69</v>
      </c>
      <c r="BD157" s="8" t="e">
        <f>VLOOKUP(B157,认定名单!B:C,41,0)</f>
        <v>#N/A</v>
      </c>
      <c r="BE157" s="7" t="e">
        <f>VLOOKUP(BB157,认定名单!B:C,42,0)</f>
        <v>#N/A</v>
      </c>
      <c r="BF157" s="7" t="e">
        <f>VLOOKUP(BB157,认定名单!B:C,43,0)</f>
        <v>#N/A</v>
      </c>
      <c r="BG157" s="7" t="e">
        <f t="shared" si="81"/>
        <v>#N/A</v>
      </c>
      <c r="BH157" s="7" t="e">
        <f t="shared" si="82"/>
        <v>#N/A</v>
      </c>
    </row>
    <row r="158" spans="1:60" ht="30" customHeight="1" x14ac:dyDescent="0.2">
      <c r="A158" s="10">
        <v>155</v>
      </c>
      <c r="B158" s="11" t="s">
        <v>281</v>
      </c>
      <c r="C158" s="13" t="s">
        <v>737</v>
      </c>
      <c r="D158" s="13" t="s">
        <v>362</v>
      </c>
      <c r="E158" s="11" t="s">
        <v>96</v>
      </c>
      <c r="F158" s="14">
        <f t="shared" si="67"/>
        <v>15</v>
      </c>
      <c r="G158" s="11" t="s">
        <v>54</v>
      </c>
      <c r="H158" s="11">
        <f t="shared" si="68"/>
        <v>30</v>
      </c>
      <c r="I158" s="12" t="s">
        <v>738</v>
      </c>
      <c r="J158" s="30" t="e">
        <f>VLOOKUP(B158,认定名单!B:C,22,0)</f>
        <v>#N/A</v>
      </c>
      <c r="K158" s="13" t="e">
        <f t="shared" si="69"/>
        <v>#N/A</v>
      </c>
      <c r="L158" s="13" t="s">
        <v>56</v>
      </c>
      <c r="M158" s="32" t="s">
        <v>739</v>
      </c>
      <c r="N158" s="31">
        <f t="shared" si="70"/>
        <v>5</v>
      </c>
      <c r="O158" s="13" t="s">
        <v>59</v>
      </c>
      <c r="P158" s="35"/>
      <c r="Q158" s="31">
        <v>0</v>
      </c>
      <c r="R158" s="37">
        <v>17</v>
      </c>
      <c r="S158" s="31" t="e">
        <f>VLOOKUP(B158,认定名单!B:C,41,0)</f>
        <v>#N/A</v>
      </c>
      <c r="T158" s="31">
        <v>0</v>
      </c>
      <c r="U158" s="31">
        <v>0</v>
      </c>
      <c r="V158" s="31">
        <f t="shared" si="71"/>
        <v>2</v>
      </c>
      <c r="W158" s="13" t="s">
        <v>94</v>
      </c>
      <c r="X158" s="39" t="s">
        <v>740</v>
      </c>
      <c r="Y158" s="14">
        <f t="shared" si="72"/>
        <v>5</v>
      </c>
      <c r="Z158" s="41" t="e">
        <f>VLOOKUP(B158,认定名单!B:C,35,0)</f>
        <v>#N/A</v>
      </c>
      <c r="AA158" s="31" t="e">
        <f t="shared" si="73"/>
        <v>#N/A</v>
      </c>
      <c r="AB158" s="13" t="s">
        <v>59</v>
      </c>
      <c r="AC158" s="31">
        <f t="shared" si="74"/>
        <v>0</v>
      </c>
      <c r="AD158" s="13" t="s">
        <v>59</v>
      </c>
      <c r="AE158" s="31">
        <f t="shared" si="75"/>
        <v>0</v>
      </c>
      <c r="AF158" s="31" t="s">
        <v>61</v>
      </c>
      <c r="AG158" s="31">
        <f t="shared" si="76"/>
        <v>5</v>
      </c>
      <c r="AH158" s="43" t="e">
        <f>VLOOKUP(B158,认定名单!B:C,17,0)</f>
        <v>#N/A</v>
      </c>
      <c r="AI158" s="13" t="e">
        <f t="shared" si="77"/>
        <v>#N/A</v>
      </c>
      <c r="AJ158" s="41" t="e">
        <f>VLOOKUP(B158,认定名单!B:C,29,0)</f>
        <v>#N/A</v>
      </c>
      <c r="AK158" s="44" t="e">
        <f t="shared" si="78"/>
        <v>#N/A</v>
      </c>
      <c r="AL158" s="13" t="e">
        <f t="shared" si="79"/>
        <v>#N/A</v>
      </c>
      <c r="AM158" s="45"/>
      <c r="AN158" s="46">
        <v>82</v>
      </c>
      <c r="AO158" s="54" t="e">
        <f t="shared" si="80"/>
        <v>#N/A</v>
      </c>
      <c r="BB158" s="7" t="s">
        <v>483</v>
      </c>
      <c r="BC158" s="7" t="s">
        <v>69</v>
      </c>
      <c r="BD158" s="8" t="e">
        <f>VLOOKUP(B158,认定名单!B:C,41,0)</f>
        <v>#N/A</v>
      </c>
      <c r="BE158" s="7" t="e">
        <f>VLOOKUP(BB158,认定名单!B:C,42,0)</f>
        <v>#N/A</v>
      </c>
      <c r="BF158" s="7" t="e">
        <f>VLOOKUP(BB158,认定名单!B:C,43,0)</f>
        <v>#N/A</v>
      </c>
      <c r="BG158" s="7" t="e">
        <f t="shared" si="81"/>
        <v>#N/A</v>
      </c>
      <c r="BH158" s="7" t="e">
        <f t="shared" si="82"/>
        <v>#N/A</v>
      </c>
    </row>
    <row r="159" spans="1:60" ht="30" customHeight="1" x14ac:dyDescent="0.2">
      <c r="A159" s="10">
        <v>156</v>
      </c>
      <c r="B159" s="11" t="s">
        <v>305</v>
      </c>
      <c r="C159" s="13" t="s">
        <v>741</v>
      </c>
      <c r="D159" s="13" t="s">
        <v>324</v>
      </c>
      <c r="E159" s="11" t="s">
        <v>169</v>
      </c>
      <c r="F159" s="14">
        <f t="shared" si="67"/>
        <v>5</v>
      </c>
      <c r="G159" s="11" t="s">
        <v>54</v>
      </c>
      <c r="H159" s="11">
        <f t="shared" si="68"/>
        <v>30</v>
      </c>
      <c r="I159" s="12" t="s">
        <v>742</v>
      </c>
      <c r="J159" s="30" t="e">
        <f>VLOOKUP(B159,认定名单!B:C,22,0)</f>
        <v>#N/A</v>
      </c>
      <c r="K159" s="13" t="e">
        <f t="shared" si="69"/>
        <v>#N/A</v>
      </c>
      <c r="L159" s="13" t="s">
        <v>56</v>
      </c>
      <c r="M159" s="35" t="s">
        <v>743</v>
      </c>
      <c r="N159" s="31">
        <f t="shared" si="70"/>
        <v>5</v>
      </c>
      <c r="O159" s="13" t="s">
        <v>59</v>
      </c>
      <c r="P159" s="35"/>
      <c r="Q159" s="31">
        <v>0</v>
      </c>
      <c r="R159" s="37">
        <v>15</v>
      </c>
      <c r="S159" s="31" t="e">
        <f>VLOOKUP(B159,认定名单!B:C,41,0)</f>
        <v>#N/A</v>
      </c>
      <c r="T159" s="31" t="e">
        <f>S159-1</f>
        <v>#N/A</v>
      </c>
      <c r="U159" s="31">
        <v>3</v>
      </c>
      <c r="V159" s="31">
        <f t="shared" si="71"/>
        <v>5</v>
      </c>
      <c r="W159" s="13" t="s">
        <v>59</v>
      </c>
      <c r="X159" s="39"/>
      <c r="Y159" s="14">
        <f t="shared" si="72"/>
        <v>0</v>
      </c>
      <c r="Z159" s="41" t="e">
        <f>VLOOKUP(B159,认定名单!B:C,35,0)</f>
        <v>#N/A</v>
      </c>
      <c r="AA159" s="31" t="e">
        <f t="shared" si="73"/>
        <v>#N/A</v>
      </c>
      <c r="AB159" s="31" t="s">
        <v>56</v>
      </c>
      <c r="AC159" s="31">
        <f t="shared" si="74"/>
        <v>5</v>
      </c>
      <c r="AD159" s="13" t="s">
        <v>59</v>
      </c>
      <c r="AE159" s="31">
        <f t="shared" si="75"/>
        <v>0</v>
      </c>
      <c r="AF159" s="31" t="s">
        <v>125</v>
      </c>
      <c r="AG159" s="31">
        <f t="shared" si="76"/>
        <v>0</v>
      </c>
      <c r="AH159" s="43" t="e">
        <f>VLOOKUP(B159,认定名单!B:C,17,0)</f>
        <v>#N/A</v>
      </c>
      <c r="AI159" s="13" t="e">
        <f t="shared" si="77"/>
        <v>#N/A</v>
      </c>
      <c r="AJ159" s="41" t="e">
        <f>VLOOKUP(B159,认定名单!B:C,29,0)</f>
        <v>#N/A</v>
      </c>
      <c r="AK159" s="44" t="e">
        <f t="shared" si="78"/>
        <v>#N/A</v>
      </c>
      <c r="AL159" s="13" t="e">
        <f t="shared" si="79"/>
        <v>#N/A</v>
      </c>
      <c r="AM159" s="45"/>
      <c r="AN159" s="46">
        <v>70</v>
      </c>
      <c r="AO159" s="54" t="e">
        <f t="shared" si="80"/>
        <v>#N/A</v>
      </c>
      <c r="BB159" s="7" t="s">
        <v>548</v>
      </c>
      <c r="BC159" s="7" t="s">
        <v>69</v>
      </c>
      <c r="BD159" s="8" t="e">
        <f>VLOOKUP(B159,认定名单!B:C,41,0)</f>
        <v>#N/A</v>
      </c>
      <c r="BE159" s="7" t="e">
        <f>VLOOKUP(BB159,认定名单!B:C,42,0)</f>
        <v>#N/A</v>
      </c>
      <c r="BF159" s="7" t="e">
        <f>VLOOKUP(BB159,认定名单!B:C,43,0)</f>
        <v>#N/A</v>
      </c>
      <c r="BG159" s="7" t="e">
        <f t="shared" si="81"/>
        <v>#N/A</v>
      </c>
      <c r="BH159" s="7" t="e">
        <f t="shared" si="82"/>
        <v>#N/A</v>
      </c>
    </row>
    <row r="160" spans="1:60" ht="30" customHeight="1" x14ac:dyDescent="0.2">
      <c r="A160" s="10">
        <v>157</v>
      </c>
      <c r="B160" s="11" t="s">
        <v>361</v>
      </c>
      <c r="C160" s="13" t="s">
        <v>744</v>
      </c>
      <c r="D160" s="13" t="s">
        <v>324</v>
      </c>
      <c r="E160" s="11" t="s">
        <v>200</v>
      </c>
      <c r="F160" s="14">
        <f t="shared" si="67"/>
        <v>5</v>
      </c>
      <c r="G160" s="11" t="s">
        <v>257</v>
      </c>
      <c r="H160" s="11">
        <f t="shared" si="68"/>
        <v>20</v>
      </c>
      <c r="I160" s="12" t="s">
        <v>745</v>
      </c>
      <c r="J160" s="30" t="e">
        <f>VLOOKUP(B160,认定名单!B:C,22,0)</f>
        <v>#N/A</v>
      </c>
      <c r="K160" s="13" t="e">
        <f t="shared" si="69"/>
        <v>#N/A</v>
      </c>
      <c r="L160" s="13" t="s">
        <v>56</v>
      </c>
      <c r="M160" s="35" t="s">
        <v>746</v>
      </c>
      <c r="N160" s="31">
        <f t="shared" si="70"/>
        <v>5</v>
      </c>
      <c r="O160" s="13" t="s">
        <v>59</v>
      </c>
      <c r="P160" s="35"/>
      <c r="Q160" s="31">
        <v>0</v>
      </c>
      <c r="R160" s="37">
        <v>16</v>
      </c>
      <c r="S160" s="31" t="e">
        <f>VLOOKUP(B160,认定名单!B:C,41,0)</f>
        <v>#N/A</v>
      </c>
      <c r="T160" s="31">
        <v>0</v>
      </c>
      <c r="U160" s="31">
        <v>0</v>
      </c>
      <c r="V160" s="31">
        <f t="shared" si="71"/>
        <v>2</v>
      </c>
      <c r="W160" s="13" t="s">
        <v>59</v>
      </c>
      <c r="X160" s="39"/>
      <c r="Y160" s="14">
        <f t="shared" si="72"/>
        <v>0</v>
      </c>
      <c r="Z160" s="41" t="e">
        <f>VLOOKUP(B160,认定名单!B:C,35,0)</f>
        <v>#N/A</v>
      </c>
      <c r="AA160" s="31" t="e">
        <f t="shared" si="73"/>
        <v>#N/A</v>
      </c>
      <c r="AB160" s="31" t="s">
        <v>56</v>
      </c>
      <c r="AC160" s="31">
        <f t="shared" si="74"/>
        <v>5</v>
      </c>
      <c r="AD160" s="13" t="s">
        <v>60</v>
      </c>
      <c r="AE160" s="31">
        <f t="shared" si="75"/>
        <v>5</v>
      </c>
      <c r="AF160" s="31" t="s">
        <v>61</v>
      </c>
      <c r="AG160" s="31">
        <f t="shared" si="76"/>
        <v>5</v>
      </c>
      <c r="AH160" s="43" t="e">
        <f>VLOOKUP(B160,认定名单!B:C,17,0)</f>
        <v>#N/A</v>
      </c>
      <c r="AI160" s="13" t="e">
        <f t="shared" si="77"/>
        <v>#N/A</v>
      </c>
      <c r="AJ160" s="41" t="e">
        <f>VLOOKUP(B160,认定名单!B:C,29,0)</f>
        <v>#N/A</v>
      </c>
      <c r="AK160" s="44" t="e">
        <f t="shared" si="78"/>
        <v>#N/A</v>
      </c>
      <c r="AL160" s="13" t="e">
        <f t="shared" si="79"/>
        <v>#N/A</v>
      </c>
      <c r="AM160" s="45"/>
      <c r="AN160" s="46">
        <v>67</v>
      </c>
      <c r="AO160" s="54" t="e">
        <f t="shared" si="80"/>
        <v>#N/A</v>
      </c>
      <c r="BB160" s="7" t="s">
        <v>568</v>
      </c>
      <c r="BC160" s="7" t="s">
        <v>69</v>
      </c>
      <c r="BD160" s="8" t="e">
        <f>VLOOKUP(B160,认定名单!B:C,41,0)</f>
        <v>#N/A</v>
      </c>
      <c r="BE160" s="7" t="e">
        <f>VLOOKUP(BB160,认定名单!B:C,42,0)</f>
        <v>#N/A</v>
      </c>
      <c r="BF160" s="7" t="e">
        <f>VLOOKUP(BB160,认定名单!B:C,43,0)</f>
        <v>#N/A</v>
      </c>
      <c r="BG160" s="7" t="e">
        <f t="shared" si="81"/>
        <v>#N/A</v>
      </c>
      <c r="BH160" s="7" t="e">
        <f t="shared" si="82"/>
        <v>#N/A</v>
      </c>
    </row>
    <row r="161" spans="1:60" ht="30" customHeight="1" x14ac:dyDescent="0.2">
      <c r="A161" s="25">
        <v>158</v>
      </c>
      <c r="B161" s="70" t="s">
        <v>463</v>
      </c>
      <c r="C161" s="13" t="s">
        <v>747</v>
      </c>
      <c r="D161" s="13" t="s">
        <v>324</v>
      </c>
      <c r="E161" s="11" t="s">
        <v>81</v>
      </c>
      <c r="F161" s="14">
        <f t="shared" si="67"/>
        <v>5</v>
      </c>
      <c r="G161" s="11" t="s">
        <v>82</v>
      </c>
      <c r="H161" s="11">
        <f t="shared" si="68"/>
        <v>10</v>
      </c>
      <c r="I161" s="12" t="s">
        <v>748</v>
      </c>
      <c r="J161" s="30" t="e">
        <f>VLOOKUP(B161,认定名单!B:C,22,0)</f>
        <v>#N/A</v>
      </c>
      <c r="K161" s="13" t="e">
        <f t="shared" si="69"/>
        <v>#N/A</v>
      </c>
      <c r="L161" s="13" t="s">
        <v>56</v>
      </c>
      <c r="M161" s="35" t="s">
        <v>749</v>
      </c>
      <c r="N161" s="31">
        <f t="shared" si="70"/>
        <v>5</v>
      </c>
      <c r="O161" s="13" t="s">
        <v>59</v>
      </c>
      <c r="P161" s="35"/>
      <c r="Q161" s="31">
        <v>0</v>
      </c>
      <c r="R161" s="37">
        <v>49</v>
      </c>
      <c r="S161" s="31" t="e">
        <f>VLOOKUP(B161,认定名单!B:C,41,0)</f>
        <v>#N/A</v>
      </c>
      <c r="T161" s="31" t="e">
        <f>S161-1</f>
        <v>#N/A</v>
      </c>
      <c r="U161" s="31">
        <v>1</v>
      </c>
      <c r="V161" s="31">
        <f t="shared" si="71"/>
        <v>3</v>
      </c>
      <c r="W161" s="13" t="s">
        <v>94</v>
      </c>
      <c r="X161" s="39" t="s">
        <v>750</v>
      </c>
      <c r="Y161" s="14">
        <f t="shared" si="72"/>
        <v>5</v>
      </c>
      <c r="Z161" s="41" t="e">
        <f>VLOOKUP(B161,认定名单!B:C,35,0)</f>
        <v>#N/A</v>
      </c>
      <c r="AA161" s="31" t="e">
        <f t="shared" si="73"/>
        <v>#N/A</v>
      </c>
      <c r="AB161" s="31" t="s">
        <v>59</v>
      </c>
      <c r="AC161" s="31">
        <f t="shared" si="74"/>
        <v>0</v>
      </c>
      <c r="AD161" s="13" t="s">
        <v>59</v>
      </c>
      <c r="AE161" s="31">
        <f t="shared" si="75"/>
        <v>0</v>
      </c>
      <c r="AF161" s="31" t="s">
        <v>61</v>
      </c>
      <c r="AG161" s="31">
        <f t="shared" si="76"/>
        <v>5</v>
      </c>
      <c r="AH161" s="43" t="e">
        <f>VLOOKUP(B161,认定名单!B:C,17,0)</f>
        <v>#N/A</v>
      </c>
      <c r="AI161" s="13" t="e">
        <f t="shared" si="77"/>
        <v>#N/A</v>
      </c>
      <c r="AJ161" s="41" t="e">
        <f>VLOOKUP(B161,认定名单!B:C,29,0)</f>
        <v>#N/A</v>
      </c>
      <c r="AK161" s="44" t="e">
        <f t="shared" si="78"/>
        <v>#N/A</v>
      </c>
      <c r="AL161" s="13" t="e">
        <f t="shared" si="79"/>
        <v>#N/A</v>
      </c>
      <c r="AM161" s="45"/>
      <c r="AN161" s="46">
        <v>57</v>
      </c>
      <c r="AO161" s="54" t="e">
        <f t="shared" si="80"/>
        <v>#N/A</v>
      </c>
      <c r="BB161" s="7" t="s">
        <v>424</v>
      </c>
      <c r="BC161" s="7" t="s">
        <v>69</v>
      </c>
      <c r="BD161" s="8" t="e">
        <f>VLOOKUP(B161,认定名单!B:C,41,0)</f>
        <v>#N/A</v>
      </c>
      <c r="BE161" s="7" t="e">
        <f>VLOOKUP(BB161,认定名单!B:C,42,0)</f>
        <v>#N/A</v>
      </c>
      <c r="BF161" s="7" t="e">
        <f>VLOOKUP(BB161,认定名单!B:C,43,0)</f>
        <v>#N/A</v>
      </c>
      <c r="BG161" s="7" t="e">
        <f t="shared" si="81"/>
        <v>#N/A</v>
      </c>
      <c r="BH161" s="7" t="e">
        <f t="shared" si="82"/>
        <v>#N/A</v>
      </c>
    </row>
    <row r="162" spans="1:60" ht="30" customHeight="1" x14ac:dyDescent="0.2">
      <c r="A162" s="10">
        <v>159</v>
      </c>
      <c r="B162" s="11" t="s">
        <v>573</v>
      </c>
      <c r="C162" s="13" t="s">
        <v>751</v>
      </c>
      <c r="D162" s="13" t="s">
        <v>324</v>
      </c>
      <c r="E162" s="11" t="s">
        <v>169</v>
      </c>
      <c r="F162" s="14">
        <f t="shared" si="67"/>
        <v>5</v>
      </c>
      <c r="G162" s="11" t="s">
        <v>82</v>
      </c>
      <c r="H162" s="11">
        <f t="shared" si="68"/>
        <v>10</v>
      </c>
      <c r="I162" s="12" t="s">
        <v>752</v>
      </c>
      <c r="J162" s="30" t="e">
        <f>VLOOKUP(B162,认定名单!B:C,22,0)</f>
        <v>#N/A</v>
      </c>
      <c r="K162" s="13" t="e">
        <f t="shared" si="69"/>
        <v>#N/A</v>
      </c>
      <c r="L162" s="13" t="s">
        <v>56</v>
      </c>
      <c r="M162" s="35" t="s">
        <v>753</v>
      </c>
      <c r="N162" s="31">
        <f t="shared" si="70"/>
        <v>5</v>
      </c>
      <c r="O162" s="13" t="s">
        <v>59</v>
      </c>
      <c r="P162" s="35"/>
      <c r="Q162" s="31">
        <v>0</v>
      </c>
      <c r="R162" s="37">
        <v>31</v>
      </c>
      <c r="S162" s="31" t="e">
        <f>VLOOKUP(B162,认定名单!B:C,41,0)</f>
        <v>#N/A</v>
      </c>
      <c r="T162" s="31">
        <v>0</v>
      </c>
      <c r="U162" s="31">
        <v>0</v>
      </c>
      <c r="V162" s="31">
        <f t="shared" si="71"/>
        <v>2</v>
      </c>
      <c r="W162" s="13" t="s">
        <v>59</v>
      </c>
      <c r="X162" s="39"/>
      <c r="Y162" s="14">
        <f t="shared" si="72"/>
        <v>0</v>
      </c>
      <c r="Z162" s="41" t="e">
        <f>VLOOKUP(B162,认定名单!B:C,35,0)</f>
        <v>#N/A</v>
      </c>
      <c r="AA162" s="31" t="e">
        <f t="shared" si="73"/>
        <v>#N/A</v>
      </c>
      <c r="AB162" s="31" t="s">
        <v>59</v>
      </c>
      <c r="AC162" s="31">
        <f t="shared" si="74"/>
        <v>0</v>
      </c>
      <c r="AD162" s="13" t="s">
        <v>59</v>
      </c>
      <c r="AE162" s="31">
        <f t="shared" si="75"/>
        <v>0</v>
      </c>
      <c r="AF162" s="31" t="s">
        <v>61</v>
      </c>
      <c r="AG162" s="31">
        <f t="shared" si="76"/>
        <v>5</v>
      </c>
      <c r="AH162" s="43" t="e">
        <f>VLOOKUP(B162,认定名单!B:C,17,0)</f>
        <v>#N/A</v>
      </c>
      <c r="AI162" s="13" t="e">
        <f t="shared" si="77"/>
        <v>#N/A</v>
      </c>
      <c r="AJ162" s="41" t="e">
        <f>VLOOKUP(B162,认定名单!B:C,29,0)</f>
        <v>#N/A</v>
      </c>
      <c r="AK162" s="44" t="e">
        <f t="shared" si="78"/>
        <v>#N/A</v>
      </c>
      <c r="AL162" s="13" t="e">
        <f t="shared" si="79"/>
        <v>#N/A</v>
      </c>
      <c r="AM162" s="45"/>
      <c r="AN162" s="46">
        <v>47</v>
      </c>
      <c r="AO162" s="54" t="e">
        <f t="shared" si="80"/>
        <v>#N/A</v>
      </c>
      <c r="BB162" s="7" t="s">
        <v>252</v>
      </c>
      <c r="BC162" s="7" t="s">
        <v>69</v>
      </c>
      <c r="BD162" s="8" t="e">
        <f>VLOOKUP(B162,认定名单!B:C,41,0)</f>
        <v>#N/A</v>
      </c>
      <c r="BE162" s="7" t="e">
        <f>VLOOKUP(BB162,认定名单!B:C,42,0)</f>
        <v>#N/A</v>
      </c>
      <c r="BF162" s="7" t="e">
        <f>VLOOKUP(BB162,认定名单!B:C,43,0)</f>
        <v>#N/A</v>
      </c>
      <c r="BG162" s="7" t="e">
        <f t="shared" si="81"/>
        <v>#N/A</v>
      </c>
      <c r="BH162" s="7" t="e">
        <f t="shared" si="82"/>
        <v>#N/A</v>
      </c>
    </row>
    <row r="163" spans="1:60" ht="30" customHeight="1" x14ac:dyDescent="0.2">
      <c r="A163" s="10">
        <v>160</v>
      </c>
      <c r="B163" s="11" t="s">
        <v>440</v>
      </c>
      <c r="C163" s="13" t="s">
        <v>754</v>
      </c>
      <c r="D163" s="13" t="s">
        <v>324</v>
      </c>
      <c r="E163" s="11" t="s">
        <v>200</v>
      </c>
      <c r="F163" s="14">
        <f t="shared" si="67"/>
        <v>5</v>
      </c>
      <c r="G163" s="11" t="s">
        <v>82</v>
      </c>
      <c r="H163" s="11">
        <f t="shared" si="68"/>
        <v>10</v>
      </c>
      <c r="I163" s="12" t="s">
        <v>755</v>
      </c>
      <c r="J163" s="30" t="e">
        <f>VLOOKUP(B163,认定名单!B:C,22,0)</f>
        <v>#N/A</v>
      </c>
      <c r="K163" s="13" t="e">
        <f t="shared" si="69"/>
        <v>#N/A</v>
      </c>
      <c r="L163" s="13" t="s">
        <v>56</v>
      </c>
      <c r="M163" s="35" t="s">
        <v>756</v>
      </c>
      <c r="N163" s="31">
        <f t="shared" si="70"/>
        <v>5</v>
      </c>
      <c r="O163" s="13" t="s">
        <v>59</v>
      </c>
      <c r="P163" s="35"/>
      <c r="Q163" s="31">
        <v>0</v>
      </c>
      <c r="R163" s="37">
        <v>11</v>
      </c>
      <c r="S163" s="31" t="e">
        <f>VLOOKUP(B163,认定名单!B:C,41,0)</f>
        <v>#N/A</v>
      </c>
      <c r="T163" s="31">
        <v>0</v>
      </c>
      <c r="U163" s="31">
        <v>0</v>
      </c>
      <c r="V163" s="31">
        <f t="shared" si="71"/>
        <v>2</v>
      </c>
      <c r="W163" s="13" t="s">
        <v>94</v>
      </c>
      <c r="X163" s="39" t="s">
        <v>757</v>
      </c>
      <c r="Y163" s="14">
        <f t="shared" si="72"/>
        <v>5</v>
      </c>
      <c r="Z163" s="41" t="e">
        <f>VLOOKUP(B163,认定名单!B:C,35,0)</f>
        <v>#N/A</v>
      </c>
      <c r="AA163" s="31" t="e">
        <f t="shared" si="73"/>
        <v>#N/A</v>
      </c>
      <c r="AB163" s="13" t="s">
        <v>56</v>
      </c>
      <c r="AC163" s="31">
        <f t="shared" si="74"/>
        <v>5</v>
      </c>
      <c r="AD163" s="13" t="s">
        <v>60</v>
      </c>
      <c r="AE163" s="31">
        <f t="shared" si="75"/>
        <v>5</v>
      </c>
      <c r="AF163" s="31" t="s">
        <v>125</v>
      </c>
      <c r="AG163" s="31">
        <f t="shared" si="76"/>
        <v>0</v>
      </c>
      <c r="AH163" s="43" t="e">
        <f>VLOOKUP(B163,认定名单!B:C,17,0)</f>
        <v>#N/A</v>
      </c>
      <c r="AI163" s="13" t="e">
        <f t="shared" si="77"/>
        <v>#N/A</v>
      </c>
      <c r="AJ163" s="41" t="e">
        <f>VLOOKUP(B163,认定名单!B:C,29,0)</f>
        <v>#N/A</v>
      </c>
      <c r="AK163" s="44" t="e">
        <f t="shared" si="78"/>
        <v>#N/A</v>
      </c>
      <c r="AL163" s="13" t="e">
        <f t="shared" si="79"/>
        <v>#N/A</v>
      </c>
      <c r="AM163" s="45"/>
      <c r="AN163" s="46">
        <v>57</v>
      </c>
      <c r="AO163" s="54" t="e">
        <f t="shared" si="80"/>
        <v>#N/A</v>
      </c>
      <c r="BB163" s="7" t="s">
        <v>493</v>
      </c>
      <c r="BC163" s="7" t="s">
        <v>69</v>
      </c>
      <c r="BD163" s="8" t="e">
        <f>VLOOKUP(B163,认定名单!B:C,41,0)</f>
        <v>#N/A</v>
      </c>
      <c r="BE163" s="7" t="e">
        <f>VLOOKUP(BB163,认定名单!B:C,42,0)</f>
        <v>#N/A</v>
      </c>
      <c r="BF163" s="7" t="e">
        <f>VLOOKUP(BB163,认定名单!B:C,43,0)</f>
        <v>#N/A</v>
      </c>
      <c r="BG163" s="7" t="e">
        <f t="shared" si="81"/>
        <v>#N/A</v>
      </c>
      <c r="BH163" s="7" t="e">
        <f t="shared" si="82"/>
        <v>#N/A</v>
      </c>
    </row>
    <row r="164" spans="1:60" ht="30" customHeight="1" x14ac:dyDescent="0.2">
      <c r="A164" s="10">
        <v>161</v>
      </c>
      <c r="B164" s="11" t="s">
        <v>525</v>
      </c>
      <c r="C164" s="13" t="s">
        <v>758</v>
      </c>
      <c r="D164" s="13" t="s">
        <v>345</v>
      </c>
      <c r="E164" s="11" t="s">
        <v>59</v>
      </c>
      <c r="F164" s="14">
        <f t="shared" ref="F164:F178" si="83">VLOOKUP(E164,AR:AS,2,0)</f>
        <v>0</v>
      </c>
      <c r="G164" s="11" t="s">
        <v>82</v>
      </c>
      <c r="H164" s="11">
        <f t="shared" ref="H164:H178" si="84">VLOOKUP(G164,AT:AU,2,0)</f>
        <v>10</v>
      </c>
      <c r="I164" s="12" t="s">
        <v>759</v>
      </c>
      <c r="J164" s="30" t="e">
        <f>VLOOKUP(B164,认定名单!B:C,22,0)</f>
        <v>#N/A</v>
      </c>
      <c r="K164" s="13" t="e">
        <f t="shared" ref="K164:K178" si="85">IF(J164&gt;=70%,"5",IF(AND(J164&gt;=60%,J164&lt;70%),"3",IF(AND(J164&gt;=50%,J164&lt;60%),"1",IF(J164&lt;50%,"0"))))</f>
        <v>#N/A</v>
      </c>
      <c r="L164" s="13" t="s">
        <v>56</v>
      </c>
      <c r="M164" s="35" t="s">
        <v>760</v>
      </c>
      <c r="N164" s="31">
        <f t="shared" ref="N164:N178" si="86">IF(L164="有",5,0)</f>
        <v>5</v>
      </c>
      <c r="O164" s="13" t="s">
        <v>59</v>
      </c>
      <c r="P164" s="35"/>
      <c r="Q164" s="31">
        <v>0</v>
      </c>
      <c r="R164" s="37">
        <v>23</v>
      </c>
      <c r="S164" s="31" t="e">
        <f>VLOOKUP(B164,认定名单!B:C,41,0)</f>
        <v>#N/A</v>
      </c>
      <c r="T164" s="31" t="e">
        <f>S164-1</f>
        <v>#N/A</v>
      </c>
      <c r="U164" s="31">
        <v>3</v>
      </c>
      <c r="V164" s="31">
        <f t="shared" ref="V164:V178" si="87">IF(R164&gt;=1,"2",IF(R164&lt;1,"0"))+U164</f>
        <v>5</v>
      </c>
      <c r="W164" s="13" t="s">
        <v>94</v>
      </c>
      <c r="X164" s="39" t="s">
        <v>761</v>
      </c>
      <c r="Y164" s="14">
        <f t="shared" ref="Y164:Y178" si="88">VLOOKUP(W164,$AV$4:$AW$8,2,0)</f>
        <v>5</v>
      </c>
      <c r="Z164" s="41" t="e">
        <f>VLOOKUP(B164,认定名单!B:C,35,0)</f>
        <v>#N/A</v>
      </c>
      <c r="AA164" s="31" t="e">
        <f t="shared" ref="AA164:AA178" si="89">IF(Z164&gt;=3%,5,0)</f>
        <v>#N/A</v>
      </c>
      <c r="AB164" s="31" t="s">
        <v>56</v>
      </c>
      <c r="AC164" s="31">
        <f t="shared" ref="AC164:AC178" si="90">IF(AB164="有",5,0)</f>
        <v>5</v>
      </c>
      <c r="AD164" s="13" t="s">
        <v>59</v>
      </c>
      <c r="AE164" s="31">
        <f t="shared" ref="AE164:AE178" si="91">VLOOKUP(AD164,AX:AY,2,0)</f>
        <v>0</v>
      </c>
      <c r="AF164" s="31" t="s">
        <v>61</v>
      </c>
      <c r="AG164" s="31">
        <f t="shared" ref="AG164:AG178" si="92">IF(AF164="是",5,0)</f>
        <v>5</v>
      </c>
      <c r="AH164" s="43" t="e">
        <f>VLOOKUP(B164,认定名单!B:C,17,0)</f>
        <v>#N/A</v>
      </c>
      <c r="AI164" s="13" t="e">
        <f t="shared" ref="AI164:AI178" si="93">IF(AH164&gt;=10%,"5",IF(AND(AH164&gt;=5%,AH164&lt;10%),"4",IF(AND(AH164&gt;=0%,AH164&lt;5%),"3","1")))</f>
        <v>#N/A</v>
      </c>
      <c r="AJ164" s="41" t="e">
        <f>VLOOKUP(B164,认定名单!B:C,29,0)</f>
        <v>#N/A</v>
      </c>
      <c r="AK164" s="44" t="e">
        <f t="shared" ref="AK164:AK178" si="94">IF(AJ164&gt;=10%,"5",IF(AND(AJ164&gt;=0%,AJ164&lt;10%),"3",IF(AND(AJ164&gt;=(-5%),AJ164&lt;0%),"2","1")))</f>
        <v>#N/A</v>
      </c>
      <c r="AL164" s="13" t="e">
        <f t="shared" ref="AL164:AL178" si="95">AK164+AI164+AG164+AE164+AC164+AA164+Y164+V164+Q164+N164+K164+H164+F164</f>
        <v>#N/A</v>
      </c>
      <c r="AM164" s="45"/>
      <c r="AN164" s="46">
        <v>51</v>
      </c>
      <c r="AO164" s="54" t="e">
        <f t="shared" ref="AO164:AO178" si="96">AL164-AN164</f>
        <v>#N/A</v>
      </c>
      <c r="BB164" s="7" t="s">
        <v>588</v>
      </c>
      <c r="BC164" s="7" t="s">
        <v>69</v>
      </c>
      <c r="BD164" s="8" t="e">
        <f>VLOOKUP(B164,认定名单!B:C,41,0)</f>
        <v>#N/A</v>
      </c>
      <c r="BE164" s="7" t="e">
        <f>VLOOKUP(BB164,认定名单!B:C,42,0)</f>
        <v>#N/A</v>
      </c>
      <c r="BF164" s="7" t="e">
        <f>VLOOKUP(BB164,认定名单!B:C,43,0)</f>
        <v>#N/A</v>
      </c>
      <c r="BG164" s="7" t="e">
        <f t="shared" si="81"/>
        <v>#N/A</v>
      </c>
      <c r="BH164" s="7" t="e">
        <f t="shared" si="82"/>
        <v>#N/A</v>
      </c>
    </row>
    <row r="165" spans="1:60" ht="30" customHeight="1" x14ac:dyDescent="0.2">
      <c r="A165" s="10">
        <v>162</v>
      </c>
      <c r="B165" s="11" t="s">
        <v>273</v>
      </c>
      <c r="C165" s="13" t="s">
        <v>762</v>
      </c>
      <c r="D165" s="13" t="s">
        <v>345</v>
      </c>
      <c r="E165" s="11" t="s">
        <v>169</v>
      </c>
      <c r="F165" s="14">
        <f t="shared" si="83"/>
        <v>5</v>
      </c>
      <c r="G165" s="11" t="s">
        <v>82</v>
      </c>
      <c r="H165" s="11">
        <f t="shared" si="84"/>
        <v>10</v>
      </c>
      <c r="I165" s="12" t="s">
        <v>763</v>
      </c>
      <c r="J165" s="30" t="e">
        <f>VLOOKUP(B165,认定名单!B:C,22,0)</f>
        <v>#N/A</v>
      </c>
      <c r="K165" s="13" t="e">
        <f t="shared" si="85"/>
        <v>#N/A</v>
      </c>
      <c r="L165" s="13" t="s">
        <v>56</v>
      </c>
      <c r="M165" s="35" t="s">
        <v>764</v>
      </c>
      <c r="N165" s="31">
        <f t="shared" si="86"/>
        <v>5</v>
      </c>
      <c r="O165" s="13" t="s">
        <v>59</v>
      </c>
      <c r="P165" s="35"/>
      <c r="Q165" s="31">
        <v>0</v>
      </c>
      <c r="R165" s="37">
        <v>27</v>
      </c>
      <c r="S165" s="31" t="e">
        <f>VLOOKUP(B165,认定名单!B:C,41,0)</f>
        <v>#N/A</v>
      </c>
      <c r="T165" s="31" t="e">
        <f>S165-1</f>
        <v>#N/A</v>
      </c>
      <c r="U165" s="31">
        <v>3</v>
      </c>
      <c r="V165" s="31">
        <f t="shared" si="87"/>
        <v>5</v>
      </c>
      <c r="W165" s="13" t="s">
        <v>94</v>
      </c>
      <c r="X165" s="39" t="s">
        <v>765</v>
      </c>
      <c r="Y165" s="14">
        <f t="shared" si="88"/>
        <v>5</v>
      </c>
      <c r="Z165" s="41" t="e">
        <f>VLOOKUP(B165,认定名单!B:C,35,0)</f>
        <v>#N/A</v>
      </c>
      <c r="AA165" s="31" t="e">
        <f t="shared" si="89"/>
        <v>#N/A</v>
      </c>
      <c r="AB165" s="13" t="s">
        <v>56</v>
      </c>
      <c r="AC165" s="31">
        <f t="shared" si="90"/>
        <v>5</v>
      </c>
      <c r="AD165" s="13" t="s">
        <v>60</v>
      </c>
      <c r="AE165" s="31">
        <f t="shared" si="91"/>
        <v>5</v>
      </c>
      <c r="AF165" s="13" t="s">
        <v>61</v>
      </c>
      <c r="AG165" s="31">
        <f t="shared" si="92"/>
        <v>5</v>
      </c>
      <c r="AH165" s="43" t="e">
        <f>VLOOKUP(B165,认定名单!B:C,17,0)</f>
        <v>#N/A</v>
      </c>
      <c r="AI165" s="13" t="e">
        <f t="shared" si="93"/>
        <v>#N/A</v>
      </c>
      <c r="AJ165" s="41" t="e">
        <f>VLOOKUP(B165,认定名单!B:C,29,0)</f>
        <v>#N/A</v>
      </c>
      <c r="AK165" s="44" t="e">
        <f t="shared" si="94"/>
        <v>#N/A</v>
      </c>
      <c r="AL165" s="13" t="e">
        <f t="shared" si="95"/>
        <v>#N/A</v>
      </c>
      <c r="AM165" s="45"/>
      <c r="AN165" s="46">
        <v>57</v>
      </c>
      <c r="AO165" s="54" t="e">
        <f t="shared" si="96"/>
        <v>#N/A</v>
      </c>
      <c r="BB165" s="7" t="s">
        <v>239</v>
      </c>
      <c r="BC165" s="7">
        <v>4</v>
      </c>
      <c r="BD165" s="8" t="e">
        <f>VLOOKUP(B165,认定名单!B:C,41,0)</f>
        <v>#N/A</v>
      </c>
      <c r="BE165" s="7" t="e">
        <f>VLOOKUP(BB165,认定名单!B:C,42,0)</f>
        <v>#N/A</v>
      </c>
      <c r="BF165" s="7" t="e">
        <f>VLOOKUP(BB165,认定名单!B:C,43,0)</f>
        <v>#N/A</v>
      </c>
      <c r="BG165" s="7" t="e">
        <f t="shared" si="81"/>
        <v>#N/A</v>
      </c>
      <c r="BH165" s="7" t="e">
        <f t="shared" si="82"/>
        <v>#N/A</v>
      </c>
    </row>
    <row r="166" spans="1:60" ht="30" customHeight="1" x14ac:dyDescent="0.2">
      <c r="A166" s="10">
        <v>163</v>
      </c>
      <c r="B166" s="11" t="s">
        <v>500</v>
      </c>
      <c r="C166" s="13" t="s">
        <v>766</v>
      </c>
      <c r="D166" s="13" t="s">
        <v>345</v>
      </c>
      <c r="E166" s="11" t="s">
        <v>81</v>
      </c>
      <c r="F166" s="14">
        <f t="shared" si="83"/>
        <v>5</v>
      </c>
      <c r="G166" s="11" t="s">
        <v>82</v>
      </c>
      <c r="H166" s="11">
        <f t="shared" si="84"/>
        <v>10</v>
      </c>
      <c r="I166" s="12" t="s">
        <v>767</v>
      </c>
      <c r="J166" s="30" t="e">
        <f>VLOOKUP(B166,认定名单!B:C,22,0)</f>
        <v>#N/A</v>
      </c>
      <c r="K166" s="13" t="e">
        <f t="shared" si="85"/>
        <v>#N/A</v>
      </c>
      <c r="L166" s="13" t="s">
        <v>56</v>
      </c>
      <c r="M166" s="35" t="s">
        <v>114</v>
      </c>
      <c r="N166" s="31">
        <f t="shared" si="86"/>
        <v>5</v>
      </c>
      <c r="O166" s="13" t="s">
        <v>59</v>
      </c>
      <c r="P166" s="35"/>
      <c r="Q166" s="31">
        <v>0</v>
      </c>
      <c r="R166" s="37">
        <v>20</v>
      </c>
      <c r="S166" s="31" t="e">
        <f>VLOOKUP(B166,认定名单!B:C,41,0)</f>
        <v>#N/A</v>
      </c>
      <c r="T166" s="31">
        <v>0</v>
      </c>
      <c r="U166" s="31">
        <v>0</v>
      </c>
      <c r="V166" s="31">
        <f t="shared" si="87"/>
        <v>2</v>
      </c>
      <c r="W166" s="13" t="s">
        <v>59</v>
      </c>
      <c r="X166" s="39"/>
      <c r="Y166" s="14">
        <f t="shared" si="88"/>
        <v>0</v>
      </c>
      <c r="Z166" s="41" t="e">
        <f>VLOOKUP(B166,认定名单!B:C,35,0)</f>
        <v>#N/A</v>
      </c>
      <c r="AA166" s="31" t="e">
        <f t="shared" si="89"/>
        <v>#N/A</v>
      </c>
      <c r="AB166" s="31" t="s">
        <v>56</v>
      </c>
      <c r="AC166" s="31">
        <f t="shared" si="90"/>
        <v>5</v>
      </c>
      <c r="AD166" s="13" t="s">
        <v>59</v>
      </c>
      <c r="AE166" s="31">
        <f t="shared" si="91"/>
        <v>0</v>
      </c>
      <c r="AF166" s="31" t="s">
        <v>61</v>
      </c>
      <c r="AG166" s="31">
        <f t="shared" si="92"/>
        <v>5</v>
      </c>
      <c r="AH166" s="43" t="e">
        <f>VLOOKUP(B166,认定名单!B:C,17,0)</f>
        <v>#N/A</v>
      </c>
      <c r="AI166" s="13" t="e">
        <f t="shared" si="93"/>
        <v>#N/A</v>
      </c>
      <c r="AJ166" s="41" t="e">
        <f>VLOOKUP(B166,认定名单!B:C,29,0)</f>
        <v>#N/A</v>
      </c>
      <c r="AK166" s="44" t="e">
        <f t="shared" si="94"/>
        <v>#N/A</v>
      </c>
      <c r="AL166" s="13" t="e">
        <f t="shared" si="95"/>
        <v>#N/A</v>
      </c>
      <c r="AM166" s="45"/>
      <c r="AN166" s="46">
        <v>51</v>
      </c>
      <c r="AO166" s="54" t="e">
        <f t="shared" si="96"/>
        <v>#N/A</v>
      </c>
      <c r="BB166" s="7" t="s">
        <v>153</v>
      </c>
      <c r="BC166" s="7" t="s">
        <v>69</v>
      </c>
      <c r="BD166" s="8" t="e">
        <f>VLOOKUP(B166,认定名单!B:C,41,0)</f>
        <v>#N/A</v>
      </c>
      <c r="BE166" s="7" t="e">
        <f>VLOOKUP(BB166,认定名单!B:C,42,0)</f>
        <v>#N/A</v>
      </c>
      <c r="BF166" s="7" t="e">
        <f>VLOOKUP(BB166,认定名单!B:C,43,0)</f>
        <v>#N/A</v>
      </c>
      <c r="BG166" s="7" t="e">
        <f t="shared" si="81"/>
        <v>#N/A</v>
      </c>
      <c r="BH166" s="7" t="e">
        <f t="shared" si="82"/>
        <v>#N/A</v>
      </c>
    </row>
    <row r="167" spans="1:60" ht="30" customHeight="1" x14ac:dyDescent="0.2">
      <c r="A167" s="10">
        <v>164</v>
      </c>
      <c r="B167" s="11" t="s">
        <v>297</v>
      </c>
      <c r="C167" s="13" t="s">
        <v>768</v>
      </c>
      <c r="D167" s="13" t="s">
        <v>324</v>
      </c>
      <c r="E167" s="11" t="s">
        <v>169</v>
      </c>
      <c r="F167" s="14">
        <f t="shared" si="83"/>
        <v>5</v>
      </c>
      <c r="G167" s="11" t="s">
        <v>82</v>
      </c>
      <c r="H167" s="11">
        <f t="shared" si="84"/>
        <v>10</v>
      </c>
      <c r="I167" s="12" t="s">
        <v>769</v>
      </c>
      <c r="J167" s="30" t="e">
        <f>VLOOKUP(B167,认定名单!B:C,22,0)</f>
        <v>#N/A</v>
      </c>
      <c r="K167" s="13" t="e">
        <f t="shared" si="85"/>
        <v>#N/A</v>
      </c>
      <c r="L167" s="13" t="s">
        <v>56</v>
      </c>
      <c r="M167" s="35" t="s">
        <v>770</v>
      </c>
      <c r="N167" s="31">
        <f t="shared" si="86"/>
        <v>5</v>
      </c>
      <c r="O167" s="13" t="s">
        <v>59</v>
      </c>
      <c r="P167" s="35"/>
      <c r="Q167" s="31">
        <v>0</v>
      </c>
      <c r="R167" s="37">
        <v>14</v>
      </c>
      <c r="S167" s="31" t="e">
        <f>VLOOKUP(B167,认定名单!B:C,41,0)</f>
        <v>#N/A</v>
      </c>
      <c r="T167" s="31">
        <v>0</v>
      </c>
      <c r="U167" s="31">
        <v>0</v>
      </c>
      <c r="V167" s="31">
        <f t="shared" si="87"/>
        <v>2</v>
      </c>
      <c r="W167" s="13" t="s">
        <v>59</v>
      </c>
      <c r="X167" s="39"/>
      <c r="Y167" s="14">
        <f t="shared" si="88"/>
        <v>0</v>
      </c>
      <c r="Z167" s="41" t="e">
        <f>VLOOKUP(B167,认定名单!B:C,35,0)</f>
        <v>#N/A</v>
      </c>
      <c r="AA167" s="31" t="e">
        <f t="shared" si="89"/>
        <v>#N/A</v>
      </c>
      <c r="AB167" s="13" t="s">
        <v>59</v>
      </c>
      <c r="AC167" s="31">
        <f t="shared" si="90"/>
        <v>0</v>
      </c>
      <c r="AD167" s="13" t="s">
        <v>59</v>
      </c>
      <c r="AE167" s="31">
        <f t="shared" si="91"/>
        <v>0</v>
      </c>
      <c r="AF167" s="31" t="s">
        <v>61</v>
      </c>
      <c r="AG167" s="31">
        <f t="shared" si="92"/>
        <v>5</v>
      </c>
      <c r="AH167" s="43" t="e">
        <f>VLOOKUP(B167,认定名单!B:C,17,0)</f>
        <v>#N/A</v>
      </c>
      <c r="AI167" s="13" t="e">
        <f t="shared" si="93"/>
        <v>#N/A</v>
      </c>
      <c r="AJ167" s="41" t="e">
        <f>VLOOKUP(B167,认定名单!B:C,29,0)</f>
        <v>#N/A</v>
      </c>
      <c r="AK167" s="44" t="e">
        <f t="shared" si="94"/>
        <v>#N/A</v>
      </c>
      <c r="AL167" s="13" t="e">
        <f t="shared" si="95"/>
        <v>#N/A</v>
      </c>
      <c r="AM167" s="45"/>
      <c r="AN167" s="46">
        <v>47</v>
      </c>
      <c r="AO167" s="54" t="e">
        <f t="shared" si="96"/>
        <v>#N/A</v>
      </c>
      <c r="BB167" s="7" t="s">
        <v>553</v>
      </c>
      <c r="BC167" s="7" t="s">
        <v>69</v>
      </c>
      <c r="BD167" s="8" t="e">
        <f>VLOOKUP(B167,认定名单!B:C,41,0)</f>
        <v>#N/A</v>
      </c>
      <c r="BE167" s="7" t="e">
        <f>VLOOKUP(BB167,认定名单!B:C,42,0)</f>
        <v>#N/A</v>
      </c>
      <c r="BF167" s="7" t="e">
        <f>VLOOKUP(BB167,认定名单!B:C,43,0)</f>
        <v>#N/A</v>
      </c>
      <c r="BG167" s="7" t="e">
        <f t="shared" si="81"/>
        <v>#N/A</v>
      </c>
      <c r="BH167" s="7" t="e">
        <f t="shared" si="82"/>
        <v>#N/A</v>
      </c>
    </row>
    <row r="168" spans="1:60" ht="30" customHeight="1" x14ac:dyDescent="0.2">
      <c r="A168" s="10">
        <v>165</v>
      </c>
      <c r="B168" s="11" t="s">
        <v>379</v>
      </c>
      <c r="C168" s="13" t="s">
        <v>771</v>
      </c>
      <c r="D168" s="13" t="s">
        <v>324</v>
      </c>
      <c r="E168" s="11" t="s">
        <v>169</v>
      </c>
      <c r="F168" s="14">
        <f t="shared" si="83"/>
        <v>5</v>
      </c>
      <c r="G168" s="11" t="s">
        <v>82</v>
      </c>
      <c r="H168" s="11">
        <f t="shared" si="84"/>
        <v>10</v>
      </c>
      <c r="I168" s="12" t="s">
        <v>772</v>
      </c>
      <c r="J168" s="30" t="e">
        <f>VLOOKUP(B168,认定名单!B:C,22,0)</f>
        <v>#N/A</v>
      </c>
      <c r="K168" s="13" t="e">
        <f t="shared" si="85"/>
        <v>#N/A</v>
      </c>
      <c r="L168" s="13" t="s">
        <v>56</v>
      </c>
      <c r="M168" s="32" t="s">
        <v>773</v>
      </c>
      <c r="N168" s="31">
        <f t="shared" si="86"/>
        <v>5</v>
      </c>
      <c r="O168" s="13" t="s">
        <v>59</v>
      </c>
      <c r="P168" s="35"/>
      <c r="Q168" s="31">
        <v>0</v>
      </c>
      <c r="R168" s="37">
        <v>17</v>
      </c>
      <c r="S168" s="31" t="e">
        <f>VLOOKUP(B168,认定名单!B:C,41,0)</f>
        <v>#N/A</v>
      </c>
      <c r="T168" s="31" t="e">
        <f>S168-1</f>
        <v>#N/A</v>
      </c>
      <c r="U168" s="31">
        <v>1</v>
      </c>
      <c r="V168" s="31">
        <f t="shared" si="87"/>
        <v>3</v>
      </c>
      <c r="W168" s="13" t="s">
        <v>59</v>
      </c>
      <c r="X168" s="13"/>
      <c r="Y168" s="14">
        <f t="shared" si="88"/>
        <v>0</v>
      </c>
      <c r="Z168" s="41" t="e">
        <f>VLOOKUP(B168,认定名单!B:C,35,0)</f>
        <v>#N/A</v>
      </c>
      <c r="AA168" s="31" t="e">
        <f t="shared" si="89"/>
        <v>#N/A</v>
      </c>
      <c r="AB168" s="31" t="s">
        <v>59</v>
      </c>
      <c r="AC168" s="31">
        <f t="shared" si="90"/>
        <v>0</v>
      </c>
      <c r="AD168" s="13" t="s">
        <v>59</v>
      </c>
      <c r="AE168" s="31">
        <f t="shared" si="91"/>
        <v>0</v>
      </c>
      <c r="AF168" s="31" t="s">
        <v>61</v>
      </c>
      <c r="AG168" s="31">
        <f t="shared" si="92"/>
        <v>5</v>
      </c>
      <c r="AH168" s="43" t="e">
        <f>VLOOKUP(B168,认定名单!B:C,17,0)</f>
        <v>#N/A</v>
      </c>
      <c r="AI168" s="13" t="e">
        <f t="shared" si="93"/>
        <v>#N/A</v>
      </c>
      <c r="AJ168" s="41" t="e">
        <f>VLOOKUP(B168,认定名单!B:C,29,0)</f>
        <v>#N/A</v>
      </c>
      <c r="AK168" s="44" t="e">
        <f t="shared" si="94"/>
        <v>#N/A</v>
      </c>
      <c r="AL168" s="13" t="e">
        <f t="shared" si="95"/>
        <v>#N/A</v>
      </c>
      <c r="AM168" s="45"/>
      <c r="AN168" s="46">
        <v>46</v>
      </c>
      <c r="AO168" s="54" t="e">
        <f t="shared" si="96"/>
        <v>#N/A</v>
      </c>
      <c r="BB168" s="7" t="s">
        <v>460</v>
      </c>
      <c r="BC168" s="7" t="s">
        <v>69</v>
      </c>
      <c r="BD168" s="8" t="e">
        <f>VLOOKUP(B168,认定名单!B:C,41,0)</f>
        <v>#N/A</v>
      </c>
      <c r="BE168" s="7" t="e">
        <f>VLOOKUP(BB168,认定名单!B:C,42,0)</f>
        <v>#N/A</v>
      </c>
      <c r="BF168" s="7" t="e">
        <f>VLOOKUP(BB168,认定名单!B:C,43,0)</f>
        <v>#N/A</v>
      </c>
      <c r="BG168" s="7" t="e">
        <f t="shared" si="81"/>
        <v>#N/A</v>
      </c>
      <c r="BH168" s="7" t="e">
        <f t="shared" si="82"/>
        <v>#N/A</v>
      </c>
    </row>
    <row r="169" spans="1:60" ht="30" customHeight="1" x14ac:dyDescent="0.2">
      <c r="A169" s="10">
        <v>166</v>
      </c>
      <c r="B169" s="11" t="s">
        <v>213</v>
      </c>
      <c r="C169" s="13" t="s">
        <v>774</v>
      </c>
      <c r="D169" s="13" t="s">
        <v>324</v>
      </c>
      <c r="E169" s="11" t="s">
        <v>131</v>
      </c>
      <c r="F169" s="14">
        <f t="shared" si="83"/>
        <v>5</v>
      </c>
      <c r="G169" s="11" t="s">
        <v>71</v>
      </c>
      <c r="H169" s="11">
        <f t="shared" si="84"/>
        <v>15</v>
      </c>
      <c r="I169" s="12" t="s">
        <v>676</v>
      </c>
      <c r="J169" s="30" t="e">
        <f>VLOOKUP(B169,认定名单!B:C,22,0)</f>
        <v>#N/A</v>
      </c>
      <c r="K169" s="13" t="e">
        <f t="shared" si="85"/>
        <v>#N/A</v>
      </c>
      <c r="L169" s="13" t="s">
        <v>56</v>
      </c>
      <c r="M169" s="35" t="s">
        <v>775</v>
      </c>
      <c r="N169" s="31">
        <f t="shared" si="86"/>
        <v>5</v>
      </c>
      <c r="O169" s="13" t="s">
        <v>59</v>
      </c>
      <c r="P169" s="35"/>
      <c r="Q169" s="31">
        <v>0</v>
      </c>
      <c r="R169" s="37">
        <v>20</v>
      </c>
      <c r="S169" s="31" t="e">
        <f>VLOOKUP(B169,认定名单!B:C,41,0)</f>
        <v>#N/A</v>
      </c>
      <c r="T169" s="31">
        <v>0</v>
      </c>
      <c r="U169" s="31">
        <v>0</v>
      </c>
      <c r="V169" s="31">
        <f t="shared" si="87"/>
        <v>2</v>
      </c>
      <c r="W169" s="13" t="s">
        <v>94</v>
      </c>
      <c r="X169" s="39" t="s">
        <v>776</v>
      </c>
      <c r="Y169" s="14">
        <f t="shared" si="88"/>
        <v>5</v>
      </c>
      <c r="Z169" s="41" t="e">
        <f>VLOOKUP(B169,认定名单!B:C,35,0)</f>
        <v>#N/A</v>
      </c>
      <c r="AA169" s="31" t="e">
        <f t="shared" si="89"/>
        <v>#N/A</v>
      </c>
      <c r="AB169" s="13" t="s">
        <v>56</v>
      </c>
      <c r="AC169" s="31">
        <f t="shared" si="90"/>
        <v>5</v>
      </c>
      <c r="AD169" s="13" t="s">
        <v>59</v>
      </c>
      <c r="AE169" s="31">
        <f t="shared" si="91"/>
        <v>0</v>
      </c>
      <c r="AF169" s="13" t="s">
        <v>61</v>
      </c>
      <c r="AG169" s="31">
        <f t="shared" si="92"/>
        <v>5</v>
      </c>
      <c r="AH169" s="43" t="e">
        <f>VLOOKUP(B169,认定名单!B:C,17,0)</f>
        <v>#N/A</v>
      </c>
      <c r="AI169" s="13" t="e">
        <f t="shared" si="93"/>
        <v>#N/A</v>
      </c>
      <c r="AJ169" s="41" t="e">
        <f>VLOOKUP(B169,认定名单!B:C,29,0)</f>
        <v>#N/A</v>
      </c>
      <c r="AK169" s="44" t="e">
        <f t="shared" si="94"/>
        <v>#N/A</v>
      </c>
      <c r="AL169" s="13" t="e">
        <f t="shared" si="95"/>
        <v>#N/A</v>
      </c>
      <c r="AM169" s="45"/>
      <c r="AN169" s="46">
        <v>52</v>
      </c>
      <c r="AO169" s="54" t="e">
        <f t="shared" si="96"/>
        <v>#N/A</v>
      </c>
      <c r="BB169" s="7" t="s">
        <v>636</v>
      </c>
      <c r="BC169" s="7" t="s">
        <v>69</v>
      </c>
      <c r="BD169" s="8" t="e">
        <f>VLOOKUP(B169,认定名单!B:C,41,0)</f>
        <v>#N/A</v>
      </c>
      <c r="BE169" s="7" t="e">
        <f>VLOOKUP(BB169,认定名单!B:C,42,0)</f>
        <v>#N/A</v>
      </c>
      <c r="BF169" s="7" t="e">
        <f>VLOOKUP(BB169,认定名单!B:C,43,0)</f>
        <v>#N/A</v>
      </c>
      <c r="BG169" s="7" t="e">
        <f t="shared" si="81"/>
        <v>#N/A</v>
      </c>
      <c r="BH169" s="7" t="e">
        <f t="shared" si="82"/>
        <v>#N/A</v>
      </c>
    </row>
    <row r="170" spans="1:60" ht="30" customHeight="1" x14ac:dyDescent="0.2">
      <c r="A170" s="10">
        <v>167</v>
      </c>
      <c r="B170" s="11" t="s">
        <v>564</v>
      </c>
      <c r="C170" s="13" t="s">
        <v>777</v>
      </c>
      <c r="D170" s="13" t="s">
        <v>324</v>
      </c>
      <c r="E170" s="11" t="s">
        <v>200</v>
      </c>
      <c r="F170" s="14">
        <f t="shared" si="83"/>
        <v>5</v>
      </c>
      <c r="G170" s="11" t="s">
        <v>82</v>
      </c>
      <c r="H170" s="11">
        <f t="shared" si="84"/>
        <v>10</v>
      </c>
      <c r="I170" s="12" t="s">
        <v>778</v>
      </c>
      <c r="J170" s="30" t="e">
        <f>VLOOKUP(B170,认定名单!B:C,22,0)</f>
        <v>#N/A</v>
      </c>
      <c r="K170" s="13" t="e">
        <f t="shared" si="85"/>
        <v>#N/A</v>
      </c>
      <c r="L170" s="13" t="s">
        <v>56</v>
      </c>
      <c r="M170" s="32" t="s">
        <v>779</v>
      </c>
      <c r="N170" s="31">
        <f t="shared" si="86"/>
        <v>5</v>
      </c>
      <c r="O170" s="13" t="s">
        <v>59</v>
      </c>
      <c r="P170" s="35"/>
      <c r="Q170" s="31">
        <v>0</v>
      </c>
      <c r="R170" s="37">
        <v>17</v>
      </c>
      <c r="S170" s="31" t="e">
        <f>VLOOKUP(B170,认定名单!B:C,41,0)</f>
        <v>#N/A</v>
      </c>
      <c r="T170" s="31">
        <v>0</v>
      </c>
      <c r="U170" s="31">
        <v>0</v>
      </c>
      <c r="V170" s="31">
        <f t="shared" si="87"/>
        <v>2</v>
      </c>
      <c r="W170" s="13" t="s">
        <v>94</v>
      </c>
      <c r="X170" s="39" t="s">
        <v>780</v>
      </c>
      <c r="Y170" s="14">
        <f t="shared" si="88"/>
        <v>5</v>
      </c>
      <c r="Z170" s="41" t="e">
        <f>VLOOKUP(B170,认定名单!B:C,35,0)</f>
        <v>#N/A</v>
      </c>
      <c r="AA170" s="31" t="e">
        <f t="shared" si="89"/>
        <v>#N/A</v>
      </c>
      <c r="AB170" s="13" t="s">
        <v>56</v>
      </c>
      <c r="AC170" s="31">
        <f t="shared" si="90"/>
        <v>5</v>
      </c>
      <c r="AD170" s="13" t="s">
        <v>59</v>
      </c>
      <c r="AE170" s="31">
        <f t="shared" si="91"/>
        <v>0</v>
      </c>
      <c r="AF170" s="31" t="s">
        <v>61</v>
      </c>
      <c r="AG170" s="31">
        <f t="shared" si="92"/>
        <v>5</v>
      </c>
      <c r="AH170" s="43" t="e">
        <f>VLOOKUP(B170,认定名单!B:C,17,0)</f>
        <v>#N/A</v>
      </c>
      <c r="AI170" s="13" t="e">
        <f t="shared" si="93"/>
        <v>#N/A</v>
      </c>
      <c r="AJ170" s="41" t="e">
        <f>VLOOKUP(B170,认定名单!B:C,29,0)</f>
        <v>#N/A</v>
      </c>
      <c r="AK170" s="44" t="e">
        <f t="shared" si="94"/>
        <v>#N/A</v>
      </c>
      <c r="AL170" s="13" t="e">
        <f t="shared" si="95"/>
        <v>#N/A</v>
      </c>
      <c r="AM170" s="45"/>
      <c r="AN170" s="46">
        <v>55</v>
      </c>
      <c r="AO170" s="54" t="e">
        <f t="shared" si="96"/>
        <v>#N/A</v>
      </c>
      <c r="BB170" s="7" t="s">
        <v>384</v>
      </c>
      <c r="BC170" s="7" t="s">
        <v>69</v>
      </c>
      <c r="BD170" s="8" t="e">
        <f>VLOOKUP(B170,认定名单!B:C,41,0)</f>
        <v>#N/A</v>
      </c>
      <c r="BE170" s="7" t="e">
        <f>VLOOKUP(BB170,认定名单!B:C,42,0)</f>
        <v>#N/A</v>
      </c>
      <c r="BF170" s="7" t="e">
        <f>VLOOKUP(BB170,认定名单!B:C,43,0)</f>
        <v>#N/A</v>
      </c>
      <c r="BG170" s="7" t="e">
        <f t="shared" si="81"/>
        <v>#N/A</v>
      </c>
      <c r="BH170" s="7" t="e">
        <f t="shared" si="82"/>
        <v>#N/A</v>
      </c>
    </row>
    <row r="171" spans="1:60" ht="30" customHeight="1" x14ac:dyDescent="0.2">
      <c r="A171" s="10">
        <v>168</v>
      </c>
      <c r="B171" s="11" t="s">
        <v>781</v>
      </c>
      <c r="C171" s="13" t="s">
        <v>782</v>
      </c>
      <c r="D171" s="13" t="s">
        <v>324</v>
      </c>
      <c r="E171" s="11" t="s">
        <v>300</v>
      </c>
      <c r="F171" s="14">
        <f t="shared" si="83"/>
        <v>5</v>
      </c>
      <c r="G171" s="11" t="s">
        <v>82</v>
      </c>
      <c r="H171" s="11">
        <f t="shared" si="84"/>
        <v>10</v>
      </c>
      <c r="I171" s="12" t="s">
        <v>783</v>
      </c>
      <c r="J171" s="30" t="e">
        <f>VLOOKUP(B171,认定名单!B:C,22,0)</f>
        <v>#N/A</v>
      </c>
      <c r="K171" s="13" t="e">
        <f t="shared" si="85"/>
        <v>#N/A</v>
      </c>
      <c r="L171" s="13" t="s">
        <v>56</v>
      </c>
      <c r="M171" s="32" t="s">
        <v>784</v>
      </c>
      <c r="N171" s="31">
        <f t="shared" si="86"/>
        <v>5</v>
      </c>
      <c r="O171" s="13" t="s">
        <v>59</v>
      </c>
      <c r="P171" s="35"/>
      <c r="Q171" s="31">
        <v>0</v>
      </c>
      <c r="R171" s="37">
        <v>45</v>
      </c>
      <c r="S171" s="31" t="e">
        <f>VLOOKUP(B171,认定名单!B:C,41,0)</f>
        <v>#N/A</v>
      </c>
      <c r="T171" s="31" t="e">
        <f>S171-1</f>
        <v>#N/A</v>
      </c>
      <c r="U171" s="31">
        <v>3</v>
      </c>
      <c r="V171" s="31">
        <f t="shared" si="87"/>
        <v>5</v>
      </c>
      <c r="W171" s="13" t="s">
        <v>59</v>
      </c>
      <c r="X171" s="39"/>
      <c r="Y171" s="14">
        <f t="shared" si="88"/>
        <v>0</v>
      </c>
      <c r="Z171" s="41" t="e">
        <f>VLOOKUP(B171,认定名单!B:C,35,0)</f>
        <v>#N/A</v>
      </c>
      <c r="AA171" s="31" t="e">
        <f t="shared" si="89"/>
        <v>#N/A</v>
      </c>
      <c r="AB171" s="31" t="s">
        <v>56</v>
      </c>
      <c r="AC171" s="31">
        <f t="shared" si="90"/>
        <v>5</v>
      </c>
      <c r="AD171" s="13" t="s">
        <v>59</v>
      </c>
      <c r="AE171" s="31">
        <f t="shared" si="91"/>
        <v>0</v>
      </c>
      <c r="AF171" s="31" t="s">
        <v>61</v>
      </c>
      <c r="AG171" s="31">
        <f t="shared" si="92"/>
        <v>5</v>
      </c>
      <c r="AH171" s="43" t="e">
        <f>VLOOKUP(B171,认定名单!B:C,17,0)</f>
        <v>#N/A</v>
      </c>
      <c r="AI171" s="13" t="e">
        <f t="shared" si="93"/>
        <v>#N/A</v>
      </c>
      <c r="AJ171" s="41" t="e">
        <f>VLOOKUP(B171,认定名单!B:C,29,0)</f>
        <v>#N/A</v>
      </c>
      <c r="AK171" s="44" t="e">
        <f t="shared" si="94"/>
        <v>#N/A</v>
      </c>
      <c r="AL171" s="13" t="e">
        <f t="shared" si="95"/>
        <v>#N/A</v>
      </c>
      <c r="AM171" s="45"/>
      <c r="AN171" s="46">
        <v>50</v>
      </c>
      <c r="AO171" s="54" t="e">
        <f t="shared" si="96"/>
        <v>#N/A</v>
      </c>
      <c r="BB171" s="7" t="s">
        <v>535</v>
      </c>
      <c r="BC171" s="7" t="s">
        <v>69</v>
      </c>
      <c r="BD171" s="8" t="e">
        <f>VLOOKUP(B171,认定名单!B:C,41,0)</f>
        <v>#N/A</v>
      </c>
      <c r="BE171" s="7" t="e">
        <f>VLOOKUP(BB171,认定名单!B:C,42,0)</f>
        <v>#N/A</v>
      </c>
      <c r="BF171" s="7" t="e">
        <f>VLOOKUP(BB171,认定名单!B:C,43,0)</f>
        <v>#N/A</v>
      </c>
      <c r="BG171" s="7" t="e">
        <f t="shared" si="81"/>
        <v>#N/A</v>
      </c>
      <c r="BH171" s="7" t="e">
        <f t="shared" si="82"/>
        <v>#N/A</v>
      </c>
    </row>
    <row r="172" spans="1:60" ht="30" customHeight="1" x14ac:dyDescent="0.2">
      <c r="A172" s="10">
        <v>169</v>
      </c>
      <c r="B172" s="11" t="s">
        <v>732</v>
      </c>
      <c r="C172" s="13" t="s">
        <v>785</v>
      </c>
      <c r="D172" s="13" t="s">
        <v>324</v>
      </c>
      <c r="E172" s="11" t="s">
        <v>53</v>
      </c>
      <c r="F172" s="14">
        <f t="shared" si="83"/>
        <v>10</v>
      </c>
      <c r="G172" s="11" t="s">
        <v>257</v>
      </c>
      <c r="H172" s="11">
        <f t="shared" si="84"/>
        <v>20</v>
      </c>
      <c r="I172" s="12" t="s">
        <v>786</v>
      </c>
      <c r="J172" s="30" t="e">
        <f>VLOOKUP(B172,认定名单!B:C,22,0)</f>
        <v>#N/A</v>
      </c>
      <c r="K172" s="13" t="e">
        <f t="shared" si="85"/>
        <v>#N/A</v>
      </c>
      <c r="L172" s="13" t="s">
        <v>56</v>
      </c>
      <c r="M172" s="32" t="s">
        <v>787</v>
      </c>
      <c r="N172" s="31">
        <f t="shared" si="86"/>
        <v>5</v>
      </c>
      <c r="O172" s="13" t="s">
        <v>59</v>
      </c>
      <c r="P172" s="35"/>
      <c r="Q172" s="31">
        <v>0</v>
      </c>
      <c r="R172" s="37">
        <v>100</v>
      </c>
      <c r="S172" s="31" t="e">
        <f>VLOOKUP(B172,认定名单!B:C,41,0)</f>
        <v>#N/A</v>
      </c>
      <c r="T172" s="31" t="e">
        <f>S172-1</f>
        <v>#N/A</v>
      </c>
      <c r="U172" s="31">
        <v>3</v>
      </c>
      <c r="V172" s="31">
        <f t="shared" si="87"/>
        <v>5</v>
      </c>
      <c r="W172" s="13" t="s">
        <v>242</v>
      </c>
      <c r="X172" s="39" t="s">
        <v>243</v>
      </c>
      <c r="Y172" s="14">
        <f t="shared" si="88"/>
        <v>5</v>
      </c>
      <c r="Z172" s="41" t="e">
        <f>VLOOKUP(B172,认定名单!B:C,35,0)</f>
        <v>#N/A</v>
      </c>
      <c r="AA172" s="31" t="e">
        <f t="shared" si="89"/>
        <v>#N/A</v>
      </c>
      <c r="AB172" s="13" t="s">
        <v>56</v>
      </c>
      <c r="AC172" s="31">
        <f t="shared" si="90"/>
        <v>5</v>
      </c>
      <c r="AD172" s="13" t="s">
        <v>59</v>
      </c>
      <c r="AE172" s="31">
        <f t="shared" si="91"/>
        <v>0</v>
      </c>
      <c r="AF172" s="31" t="s">
        <v>61</v>
      </c>
      <c r="AG172" s="31">
        <f t="shared" si="92"/>
        <v>5</v>
      </c>
      <c r="AH172" s="43" t="e">
        <f>VLOOKUP(B172,认定名单!B:C,17,0)</f>
        <v>#N/A</v>
      </c>
      <c r="AI172" s="13" t="e">
        <f t="shared" si="93"/>
        <v>#N/A</v>
      </c>
      <c r="AJ172" s="41" t="e">
        <f>VLOOKUP(B172,认定名单!B:C,29,0)</f>
        <v>#N/A</v>
      </c>
      <c r="AK172" s="44" t="e">
        <f t="shared" si="94"/>
        <v>#N/A</v>
      </c>
      <c r="AL172" s="13" t="e">
        <f t="shared" si="95"/>
        <v>#N/A</v>
      </c>
      <c r="AM172" s="45"/>
      <c r="AN172" s="46">
        <v>67</v>
      </c>
      <c r="AO172" s="54" t="e">
        <f t="shared" si="96"/>
        <v>#N/A</v>
      </c>
      <c r="BB172" s="7" t="s">
        <v>781</v>
      </c>
      <c r="BC172" s="7" t="s">
        <v>69</v>
      </c>
      <c r="BD172" s="8" t="e">
        <f>VLOOKUP(B172,认定名单!B:C,41,0)</f>
        <v>#N/A</v>
      </c>
      <c r="BE172" s="7" t="e">
        <f>VLOOKUP(BB172,认定名单!B:C,42,0)</f>
        <v>#N/A</v>
      </c>
      <c r="BF172" s="7" t="e">
        <f>VLOOKUP(BB172,认定名单!B:C,43,0)</f>
        <v>#N/A</v>
      </c>
      <c r="BG172" s="7" t="e">
        <f t="shared" si="81"/>
        <v>#N/A</v>
      </c>
      <c r="BH172" s="7" t="e">
        <f t="shared" si="82"/>
        <v>#N/A</v>
      </c>
    </row>
    <row r="173" spans="1:60" s="6" customFormat="1" ht="30" customHeight="1" x14ac:dyDescent="0.2">
      <c r="A173" s="15">
        <v>170</v>
      </c>
      <c r="B173" s="16" t="s">
        <v>509</v>
      </c>
      <c r="C173" s="17" t="s">
        <v>788</v>
      </c>
      <c r="D173" s="17" t="s">
        <v>324</v>
      </c>
      <c r="E173" s="18" t="s">
        <v>59</v>
      </c>
      <c r="F173" s="19">
        <f t="shared" si="83"/>
        <v>0</v>
      </c>
      <c r="G173" s="18" t="s">
        <v>54</v>
      </c>
      <c r="H173" s="18">
        <f t="shared" si="84"/>
        <v>30</v>
      </c>
      <c r="I173" s="16" t="s">
        <v>789</v>
      </c>
      <c r="J173" s="33" t="e">
        <f>VLOOKUP(B173,认定名单!B:C,22,0)</f>
        <v>#N/A</v>
      </c>
      <c r="K173" s="17" t="e">
        <f t="shared" si="85"/>
        <v>#N/A</v>
      </c>
      <c r="L173" s="17" t="s">
        <v>56</v>
      </c>
      <c r="M173" s="66" t="s">
        <v>790</v>
      </c>
      <c r="N173" s="34">
        <f t="shared" si="86"/>
        <v>5</v>
      </c>
      <c r="O173" s="17" t="s">
        <v>59</v>
      </c>
      <c r="P173" s="66"/>
      <c r="Q173" s="34">
        <v>0</v>
      </c>
      <c r="R173" s="38">
        <v>46</v>
      </c>
      <c r="S173" s="34" t="e">
        <f>VLOOKUP(B173,认定名单!B:C,41,0)</f>
        <v>#N/A</v>
      </c>
      <c r="T173" s="34">
        <v>0</v>
      </c>
      <c r="U173" s="34">
        <v>0</v>
      </c>
      <c r="V173" s="34">
        <f t="shared" si="87"/>
        <v>2</v>
      </c>
      <c r="W173" s="17" t="s">
        <v>242</v>
      </c>
      <c r="X173" s="40" t="s">
        <v>243</v>
      </c>
      <c r="Y173" s="19">
        <f t="shared" si="88"/>
        <v>5</v>
      </c>
      <c r="Z173" s="42" t="e">
        <f>VLOOKUP(B173,认定名单!B:C,35,0)</f>
        <v>#N/A</v>
      </c>
      <c r="AA173" s="34" t="e">
        <f t="shared" si="89"/>
        <v>#N/A</v>
      </c>
      <c r="AB173" s="34" t="s">
        <v>56</v>
      </c>
      <c r="AC173" s="34">
        <f t="shared" si="90"/>
        <v>5</v>
      </c>
      <c r="AD173" s="17" t="s">
        <v>60</v>
      </c>
      <c r="AE173" s="34">
        <f t="shared" si="91"/>
        <v>5</v>
      </c>
      <c r="AF173" s="34" t="s">
        <v>61</v>
      </c>
      <c r="AG173" s="34">
        <f t="shared" si="92"/>
        <v>5</v>
      </c>
      <c r="AH173" s="47" t="e">
        <f>VLOOKUP(B173,认定名单!B:C,17,0)</f>
        <v>#N/A</v>
      </c>
      <c r="AI173" s="17" t="e">
        <f t="shared" si="93"/>
        <v>#N/A</v>
      </c>
      <c r="AJ173" s="42" t="e">
        <f>VLOOKUP(B173,认定名单!B:C,29,0)</f>
        <v>#N/A</v>
      </c>
      <c r="AK173" s="48" t="e">
        <f t="shared" si="94"/>
        <v>#N/A</v>
      </c>
      <c r="AL173" s="17" t="e">
        <f t="shared" si="95"/>
        <v>#N/A</v>
      </c>
      <c r="AM173" s="49"/>
      <c r="AN173" s="50">
        <v>43</v>
      </c>
      <c r="AO173" s="56" t="e">
        <f t="shared" si="96"/>
        <v>#N/A</v>
      </c>
      <c r="BA173" s="7"/>
      <c r="BB173" s="64" t="s">
        <v>52</v>
      </c>
      <c r="BC173" s="6" t="s">
        <v>69</v>
      </c>
      <c r="BD173" s="62" t="e">
        <f>VLOOKUP(B173,认定名单!B:C,41,0)</f>
        <v>#N/A</v>
      </c>
      <c r="BE173" s="6" t="e">
        <f>VLOOKUP(BB173,认定名单!B:C,42,0)</f>
        <v>#N/A</v>
      </c>
      <c r="BF173" s="6" t="e">
        <f>VLOOKUP(BB173,认定名单!B:C,43,0)</f>
        <v>#N/A</v>
      </c>
      <c r="BG173" s="6" t="e">
        <f t="shared" si="81"/>
        <v>#N/A</v>
      </c>
      <c r="BH173" s="6" t="e">
        <f t="shared" si="82"/>
        <v>#N/A</v>
      </c>
    </row>
    <row r="174" spans="1:60" ht="30" customHeight="1" x14ac:dyDescent="0.2">
      <c r="A174" s="10">
        <v>171</v>
      </c>
      <c r="B174" s="11" t="s">
        <v>343</v>
      </c>
      <c r="C174" s="13" t="s">
        <v>791</v>
      </c>
      <c r="D174" s="13" t="s">
        <v>324</v>
      </c>
      <c r="E174" s="11" t="s">
        <v>300</v>
      </c>
      <c r="F174" s="14">
        <f t="shared" si="83"/>
        <v>5</v>
      </c>
      <c r="G174" s="11" t="s">
        <v>82</v>
      </c>
      <c r="H174" s="11">
        <f t="shared" si="84"/>
        <v>10</v>
      </c>
      <c r="I174" s="12" t="s">
        <v>792</v>
      </c>
      <c r="J174" s="30" t="e">
        <f>VLOOKUP(B174,认定名单!B:C,22,0)</f>
        <v>#N/A</v>
      </c>
      <c r="K174" s="13" t="e">
        <f t="shared" si="85"/>
        <v>#N/A</v>
      </c>
      <c r="L174" s="13" t="s">
        <v>59</v>
      </c>
      <c r="M174" s="35"/>
      <c r="N174" s="31">
        <f t="shared" si="86"/>
        <v>0</v>
      </c>
      <c r="O174" s="13" t="s">
        <v>59</v>
      </c>
      <c r="P174" s="35"/>
      <c r="Q174" s="31">
        <v>0</v>
      </c>
      <c r="R174" s="37">
        <v>24</v>
      </c>
      <c r="S174" s="31" t="e">
        <f>VLOOKUP(B174,认定名单!B:C,41,0)</f>
        <v>#N/A</v>
      </c>
      <c r="T174" s="31">
        <v>0</v>
      </c>
      <c r="U174" s="31">
        <v>0</v>
      </c>
      <c r="V174" s="31">
        <f t="shared" si="87"/>
        <v>2</v>
      </c>
      <c r="W174" s="13" t="s">
        <v>59</v>
      </c>
      <c r="X174" s="39"/>
      <c r="Y174" s="14">
        <f t="shared" si="88"/>
        <v>0</v>
      </c>
      <c r="Z174" s="41" t="e">
        <f>VLOOKUP(B174,认定名单!B:C,35,0)</f>
        <v>#N/A</v>
      </c>
      <c r="AA174" s="31" t="e">
        <f t="shared" si="89"/>
        <v>#N/A</v>
      </c>
      <c r="AB174" s="13" t="s">
        <v>56</v>
      </c>
      <c r="AC174" s="31">
        <f t="shared" si="90"/>
        <v>5</v>
      </c>
      <c r="AD174" s="13" t="s">
        <v>59</v>
      </c>
      <c r="AE174" s="31">
        <f t="shared" si="91"/>
        <v>0</v>
      </c>
      <c r="AF174" s="13" t="s">
        <v>61</v>
      </c>
      <c r="AG174" s="31">
        <f t="shared" si="92"/>
        <v>5</v>
      </c>
      <c r="AH174" s="43" t="e">
        <f>VLOOKUP(B174,认定名单!B:C,17,0)</f>
        <v>#N/A</v>
      </c>
      <c r="AI174" s="13" t="e">
        <f t="shared" si="93"/>
        <v>#N/A</v>
      </c>
      <c r="AJ174" s="41" t="e">
        <f>VLOOKUP(B174,认定名单!B:C,29,0)</f>
        <v>#N/A</v>
      </c>
      <c r="AK174" s="44" t="e">
        <f t="shared" si="94"/>
        <v>#N/A</v>
      </c>
      <c r="AL174" s="13" t="e">
        <f t="shared" si="95"/>
        <v>#N/A</v>
      </c>
      <c r="AM174" s="45"/>
      <c r="AN174" s="46">
        <v>42</v>
      </c>
      <c r="AO174" s="54" t="e">
        <f t="shared" si="96"/>
        <v>#N/A</v>
      </c>
      <c r="BB174" s="7" t="s">
        <v>510</v>
      </c>
      <c r="BC174" s="7" t="s">
        <v>69</v>
      </c>
      <c r="BD174" s="8" t="e">
        <f>VLOOKUP(B174,认定名单!B:C,41,0)</f>
        <v>#N/A</v>
      </c>
      <c r="BE174" s="7" t="e">
        <f>VLOOKUP(BB174,认定名单!B:C,42,0)</f>
        <v>#N/A</v>
      </c>
      <c r="BF174" s="7" t="e">
        <f>VLOOKUP(BB174,认定名单!B:C,43,0)</f>
        <v>#N/A</v>
      </c>
      <c r="BG174" s="7" t="e">
        <f t="shared" si="81"/>
        <v>#N/A</v>
      </c>
      <c r="BH174" s="7" t="e">
        <f t="shared" si="82"/>
        <v>#N/A</v>
      </c>
    </row>
    <row r="175" spans="1:60" ht="30" customHeight="1" x14ac:dyDescent="0.2">
      <c r="A175" s="10">
        <v>172</v>
      </c>
      <c r="B175" s="11" t="s">
        <v>356</v>
      </c>
      <c r="C175" s="13" t="s">
        <v>793</v>
      </c>
      <c r="D175" s="13" t="s">
        <v>345</v>
      </c>
      <c r="E175" s="11" t="s">
        <v>131</v>
      </c>
      <c r="F175" s="14">
        <f t="shared" si="83"/>
        <v>5</v>
      </c>
      <c r="G175" s="11" t="s">
        <v>71</v>
      </c>
      <c r="H175" s="11">
        <f t="shared" si="84"/>
        <v>15</v>
      </c>
      <c r="I175" s="12" t="s">
        <v>794</v>
      </c>
      <c r="J175" s="30" t="e">
        <f>VLOOKUP(B175,认定名单!B:C,22,0)</f>
        <v>#N/A</v>
      </c>
      <c r="K175" s="13" t="e">
        <f t="shared" si="85"/>
        <v>#N/A</v>
      </c>
      <c r="L175" s="13" t="s">
        <v>56</v>
      </c>
      <c r="M175" s="35" t="s">
        <v>114</v>
      </c>
      <c r="N175" s="31">
        <f t="shared" si="86"/>
        <v>5</v>
      </c>
      <c r="O175" s="13" t="s">
        <v>59</v>
      </c>
      <c r="P175" s="35"/>
      <c r="Q175" s="31">
        <v>0</v>
      </c>
      <c r="R175" s="37">
        <v>19</v>
      </c>
      <c r="S175" s="31" t="e">
        <f>VLOOKUP(B175,认定名单!B:C,41,0)</f>
        <v>#N/A</v>
      </c>
      <c r="T175" s="31" t="e">
        <f>S175-1</f>
        <v>#N/A</v>
      </c>
      <c r="U175" s="31">
        <v>3</v>
      </c>
      <c r="V175" s="31">
        <f t="shared" si="87"/>
        <v>5</v>
      </c>
      <c r="W175" s="13" t="s">
        <v>59</v>
      </c>
      <c r="X175" s="39"/>
      <c r="Y175" s="14">
        <f t="shared" si="88"/>
        <v>0</v>
      </c>
      <c r="Z175" s="41" t="e">
        <f>VLOOKUP(B175,认定名单!B:C,35,0)</f>
        <v>#N/A</v>
      </c>
      <c r="AA175" s="31" t="e">
        <f t="shared" si="89"/>
        <v>#N/A</v>
      </c>
      <c r="AB175" s="13" t="s">
        <v>56</v>
      </c>
      <c r="AC175" s="31">
        <f t="shared" si="90"/>
        <v>5</v>
      </c>
      <c r="AD175" s="13" t="s">
        <v>60</v>
      </c>
      <c r="AE175" s="31">
        <f t="shared" si="91"/>
        <v>5</v>
      </c>
      <c r="AF175" s="13" t="s">
        <v>61</v>
      </c>
      <c r="AG175" s="31">
        <f t="shared" si="92"/>
        <v>5</v>
      </c>
      <c r="AH175" s="43" t="e">
        <f>VLOOKUP(B175,认定名单!B:C,17,0)</f>
        <v>#N/A</v>
      </c>
      <c r="AI175" s="13" t="e">
        <f t="shared" si="93"/>
        <v>#N/A</v>
      </c>
      <c r="AJ175" s="41" t="e">
        <f>VLOOKUP(B175,认定名单!B:C,29,0)</f>
        <v>#N/A</v>
      </c>
      <c r="AK175" s="44" t="e">
        <f t="shared" si="94"/>
        <v>#N/A</v>
      </c>
      <c r="AL175" s="13" t="e">
        <f t="shared" si="95"/>
        <v>#N/A</v>
      </c>
      <c r="AM175" s="45"/>
      <c r="AN175" s="46">
        <v>52</v>
      </c>
      <c r="AO175" s="54" t="e">
        <f t="shared" si="96"/>
        <v>#N/A</v>
      </c>
      <c r="BB175" s="7" t="s">
        <v>613</v>
      </c>
      <c r="BC175" s="7" t="s">
        <v>69</v>
      </c>
      <c r="BD175" s="8" t="e">
        <f>VLOOKUP(B175,认定名单!B:C,41,0)</f>
        <v>#N/A</v>
      </c>
      <c r="BE175" s="7" t="e">
        <f>VLOOKUP(BB175,认定名单!B:C,42,0)</f>
        <v>#N/A</v>
      </c>
      <c r="BF175" s="7" t="e">
        <f>VLOOKUP(BB175,认定名单!B:C,43,0)</f>
        <v>#N/A</v>
      </c>
      <c r="BG175" s="7" t="e">
        <f t="shared" si="81"/>
        <v>#N/A</v>
      </c>
      <c r="BH175" s="7" t="e">
        <f t="shared" si="82"/>
        <v>#N/A</v>
      </c>
    </row>
    <row r="176" spans="1:60" ht="30" customHeight="1" x14ac:dyDescent="0.2">
      <c r="A176" s="10">
        <v>173</v>
      </c>
      <c r="B176" s="11" t="s">
        <v>152</v>
      </c>
      <c r="C176" s="13" t="s">
        <v>795</v>
      </c>
      <c r="D176" s="13" t="s">
        <v>345</v>
      </c>
      <c r="E176" s="11" t="s">
        <v>169</v>
      </c>
      <c r="F176" s="14">
        <f t="shared" si="83"/>
        <v>5</v>
      </c>
      <c r="G176" s="11" t="s">
        <v>82</v>
      </c>
      <c r="H176" s="11">
        <f t="shared" si="84"/>
        <v>10</v>
      </c>
      <c r="I176" s="12" t="s">
        <v>796</v>
      </c>
      <c r="J176" s="30" t="e">
        <f>VLOOKUP(B176,认定名单!B:C,22,0)</f>
        <v>#N/A</v>
      </c>
      <c r="K176" s="13" t="e">
        <f t="shared" si="85"/>
        <v>#N/A</v>
      </c>
      <c r="L176" s="13" t="s">
        <v>56</v>
      </c>
      <c r="M176" s="35" t="s">
        <v>797</v>
      </c>
      <c r="N176" s="31">
        <f t="shared" si="86"/>
        <v>5</v>
      </c>
      <c r="O176" s="13" t="s">
        <v>59</v>
      </c>
      <c r="P176" s="35"/>
      <c r="Q176" s="31">
        <v>0</v>
      </c>
      <c r="R176" s="37">
        <v>12</v>
      </c>
      <c r="S176" s="31" t="e">
        <f>VLOOKUP(B176,认定名单!B:C,41,0)</f>
        <v>#N/A</v>
      </c>
      <c r="T176" s="31" t="e">
        <f>S176-1</f>
        <v>#N/A</v>
      </c>
      <c r="U176" s="31">
        <v>2</v>
      </c>
      <c r="V176" s="31">
        <f t="shared" si="87"/>
        <v>4</v>
      </c>
      <c r="W176" s="13" t="s">
        <v>59</v>
      </c>
      <c r="X176" s="39"/>
      <c r="Y176" s="14">
        <f t="shared" si="88"/>
        <v>0</v>
      </c>
      <c r="Z176" s="41" t="e">
        <f>VLOOKUP(B176,认定名单!B:C,35,0)</f>
        <v>#N/A</v>
      </c>
      <c r="AA176" s="31" t="e">
        <f t="shared" si="89"/>
        <v>#N/A</v>
      </c>
      <c r="AB176" s="13" t="s">
        <v>59</v>
      </c>
      <c r="AC176" s="31">
        <f t="shared" si="90"/>
        <v>0</v>
      </c>
      <c r="AD176" s="13" t="s">
        <v>59</v>
      </c>
      <c r="AE176" s="31">
        <f t="shared" si="91"/>
        <v>0</v>
      </c>
      <c r="AF176" s="13" t="s">
        <v>61</v>
      </c>
      <c r="AG176" s="31">
        <f t="shared" si="92"/>
        <v>5</v>
      </c>
      <c r="AH176" s="43" t="e">
        <f>VLOOKUP(B176,认定名单!B:C,17,0)</f>
        <v>#N/A</v>
      </c>
      <c r="AI176" s="13" t="e">
        <f t="shared" si="93"/>
        <v>#N/A</v>
      </c>
      <c r="AJ176" s="41" t="e">
        <f>VLOOKUP(B176,认定名单!B:C,29,0)</f>
        <v>#N/A</v>
      </c>
      <c r="AK176" s="44" t="e">
        <f t="shared" si="94"/>
        <v>#N/A</v>
      </c>
      <c r="AL176" s="13" t="e">
        <f t="shared" si="95"/>
        <v>#N/A</v>
      </c>
      <c r="AM176" s="45"/>
      <c r="AN176" s="46">
        <v>41</v>
      </c>
      <c r="AO176" s="54" t="e">
        <f t="shared" si="96"/>
        <v>#N/A</v>
      </c>
      <c r="BB176" s="7" t="s">
        <v>469</v>
      </c>
      <c r="BC176" s="7">
        <v>1</v>
      </c>
      <c r="BD176" s="8" t="e">
        <f>VLOOKUP(B176,认定名单!B:C,41,0)</f>
        <v>#N/A</v>
      </c>
      <c r="BE176" s="7" t="e">
        <f>VLOOKUP(BB176,认定名单!B:C,42,0)</f>
        <v>#N/A</v>
      </c>
      <c r="BF176" s="7" t="e">
        <f>VLOOKUP(BB176,认定名单!B:C,43,0)</f>
        <v>#N/A</v>
      </c>
      <c r="BG176" s="7" t="e">
        <f t="shared" si="81"/>
        <v>#N/A</v>
      </c>
      <c r="BH176" s="7" t="e">
        <f t="shared" si="82"/>
        <v>#N/A</v>
      </c>
    </row>
    <row r="177" spans="1:60" ht="30" customHeight="1" x14ac:dyDescent="0.2">
      <c r="A177" s="20">
        <v>174</v>
      </c>
      <c r="B177" s="22" t="s">
        <v>338</v>
      </c>
      <c r="C177" s="13" t="s">
        <v>798</v>
      </c>
      <c r="D177" s="13" t="s">
        <v>390</v>
      </c>
      <c r="E177" s="11" t="s">
        <v>81</v>
      </c>
      <c r="F177" s="14">
        <f t="shared" si="83"/>
        <v>5</v>
      </c>
      <c r="G177" s="11" t="s">
        <v>82</v>
      </c>
      <c r="H177" s="11">
        <f t="shared" si="84"/>
        <v>10</v>
      </c>
      <c r="I177" s="12" t="s">
        <v>799</v>
      </c>
      <c r="J177" s="30" t="e">
        <f>VLOOKUP(B177,认定名单!B:C,22,0)</f>
        <v>#N/A</v>
      </c>
      <c r="K177" s="13" t="e">
        <f t="shared" si="85"/>
        <v>#N/A</v>
      </c>
      <c r="L177" s="36" t="s">
        <v>56</v>
      </c>
      <c r="M177" s="71" t="s">
        <v>800</v>
      </c>
      <c r="N177" s="31">
        <f t="shared" si="86"/>
        <v>5</v>
      </c>
      <c r="O177" s="13" t="s">
        <v>59</v>
      </c>
      <c r="P177" s="35"/>
      <c r="Q177" s="31">
        <v>0</v>
      </c>
      <c r="R177" s="37">
        <v>17</v>
      </c>
      <c r="S177" s="31" t="e">
        <f>VLOOKUP(B177,认定名单!B:C,41,0)</f>
        <v>#N/A</v>
      </c>
      <c r="T177" s="31" t="e">
        <f>S177-1</f>
        <v>#N/A</v>
      </c>
      <c r="U177" s="31">
        <v>3</v>
      </c>
      <c r="V177" s="31">
        <f t="shared" si="87"/>
        <v>5</v>
      </c>
      <c r="W177" s="13" t="s">
        <v>59</v>
      </c>
      <c r="X177" s="39"/>
      <c r="Y177" s="14">
        <f t="shared" si="88"/>
        <v>0</v>
      </c>
      <c r="Z177" s="41" t="e">
        <f>VLOOKUP(B177,认定名单!B:C,35,0)</f>
        <v>#N/A</v>
      </c>
      <c r="AA177" s="31" t="e">
        <f t="shared" si="89"/>
        <v>#N/A</v>
      </c>
      <c r="AB177" s="13" t="s">
        <v>56</v>
      </c>
      <c r="AC177" s="31">
        <f t="shared" si="90"/>
        <v>5</v>
      </c>
      <c r="AD177" s="13" t="s">
        <v>59</v>
      </c>
      <c r="AE177" s="31">
        <f t="shared" si="91"/>
        <v>0</v>
      </c>
      <c r="AF177" s="13" t="s">
        <v>61</v>
      </c>
      <c r="AG177" s="31">
        <f t="shared" si="92"/>
        <v>5</v>
      </c>
      <c r="AH177" s="43" t="e">
        <f>VLOOKUP(B177,认定名单!B:C,17,0)</f>
        <v>#N/A</v>
      </c>
      <c r="AI177" s="13" t="e">
        <f t="shared" si="93"/>
        <v>#N/A</v>
      </c>
      <c r="AJ177" s="41" t="e">
        <f>VLOOKUP(B177,认定名单!B:C,29,0)</f>
        <v>#N/A</v>
      </c>
      <c r="AK177" s="44" t="e">
        <f t="shared" si="94"/>
        <v>#N/A</v>
      </c>
      <c r="AL177" s="13" t="e">
        <f t="shared" si="95"/>
        <v>#N/A</v>
      </c>
      <c r="AM177" s="45"/>
      <c r="AN177" s="46">
        <v>40</v>
      </c>
      <c r="AO177" s="54" t="e">
        <f t="shared" si="96"/>
        <v>#N/A</v>
      </c>
      <c r="BB177" s="7" t="s">
        <v>708</v>
      </c>
      <c r="BC177" s="7" t="s">
        <v>69</v>
      </c>
      <c r="BD177" s="8" t="e">
        <f>VLOOKUP(B177,认定名单!B:C,41,0)</f>
        <v>#N/A</v>
      </c>
      <c r="BE177" s="7" t="e">
        <f>VLOOKUP(BB177,认定名单!B:C,42,0)</f>
        <v>#N/A</v>
      </c>
      <c r="BF177" s="7" t="e">
        <f>VLOOKUP(BB177,认定名单!B:C,43,0)</f>
        <v>#N/A</v>
      </c>
      <c r="BG177" s="7" t="e">
        <f t="shared" si="81"/>
        <v>#N/A</v>
      </c>
      <c r="BH177" s="7" t="e">
        <f t="shared" ref="BH177" si="97">BG177-BE177</f>
        <v>#N/A</v>
      </c>
    </row>
    <row r="178" spans="1:60" ht="30" customHeight="1" x14ac:dyDescent="0.2">
      <c r="A178" s="10">
        <v>175</v>
      </c>
      <c r="B178" s="11" t="s">
        <v>174</v>
      </c>
      <c r="C178" s="13" t="s">
        <v>801</v>
      </c>
      <c r="D178" s="13" t="s">
        <v>324</v>
      </c>
      <c r="E178" s="11" t="s">
        <v>386</v>
      </c>
      <c r="F178" s="14">
        <f t="shared" si="83"/>
        <v>15</v>
      </c>
      <c r="G178" s="11" t="s">
        <v>54</v>
      </c>
      <c r="H178" s="11">
        <f t="shared" si="84"/>
        <v>30</v>
      </c>
      <c r="I178" s="12" t="s">
        <v>802</v>
      </c>
      <c r="J178" s="30" t="e">
        <f>VLOOKUP(B178,认定名单!B:C,22,0)</f>
        <v>#N/A</v>
      </c>
      <c r="K178" s="13" t="e">
        <f t="shared" si="85"/>
        <v>#N/A</v>
      </c>
      <c r="L178" s="13" t="s">
        <v>56</v>
      </c>
      <c r="M178" s="12" t="s">
        <v>803</v>
      </c>
      <c r="N178" s="31">
        <f t="shared" si="86"/>
        <v>5</v>
      </c>
      <c r="O178" s="13" t="s">
        <v>59</v>
      </c>
      <c r="P178" s="13"/>
      <c r="Q178" s="31">
        <v>0</v>
      </c>
      <c r="R178" s="37">
        <v>14</v>
      </c>
      <c r="S178" s="31" t="e">
        <f>VLOOKUP(B178,认定名单!B:C,41,0)</f>
        <v>#N/A</v>
      </c>
      <c r="T178" s="31">
        <v>0</v>
      </c>
      <c r="U178" s="31">
        <v>0</v>
      </c>
      <c r="V178" s="31">
        <f t="shared" si="87"/>
        <v>2</v>
      </c>
      <c r="W178" s="13" t="s">
        <v>59</v>
      </c>
      <c r="X178" s="31"/>
      <c r="Y178" s="14">
        <f t="shared" si="88"/>
        <v>0</v>
      </c>
      <c r="Z178" s="41" t="e">
        <f>VLOOKUP(B178,认定名单!B:C,35,0)</f>
        <v>#N/A</v>
      </c>
      <c r="AA178" s="31" t="e">
        <f t="shared" si="89"/>
        <v>#N/A</v>
      </c>
      <c r="AB178" s="13" t="s">
        <v>56</v>
      </c>
      <c r="AC178" s="31">
        <f t="shared" si="90"/>
        <v>5</v>
      </c>
      <c r="AD178" s="13" t="s">
        <v>60</v>
      </c>
      <c r="AE178" s="31">
        <f t="shared" si="91"/>
        <v>5</v>
      </c>
      <c r="AF178" s="31" t="s">
        <v>61</v>
      </c>
      <c r="AG178" s="31">
        <f t="shared" si="92"/>
        <v>5</v>
      </c>
      <c r="AH178" s="43" t="e">
        <f>VLOOKUP(B178,认定名单!B:C,17,0)</f>
        <v>#N/A</v>
      </c>
      <c r="AI178" s="13" t="e">
        <f t="shared" si="93"/>
        <v>#N/A</v>
      </c>
      <c r="AJ178" s="41" t="e">
        <f>VLOOKUP(B178,认定名单!B:C,29,0)</f>
        <v>#N/A</v>
      </c>
      <c r="AK178" s="44" t="e">
        <f t="shared" si="94"/>
        <v>#N/A</v>
      </c>
      <c r="AL178" s="13" t="e">
        <f t="shared" si="95"/>
        <v>#N/A</v>
      </c>
      <c r="AM178" s="72"/>
      <c r="AN178" s="46">
        <v>81</v>
      </c>
      <c r="AO178" s="54" t="e">
        <f t="shared" si="96"/>
        <v>#N/A</v>
      </c>
      <c r="BB178" s="7" t="s">
        <v>501</v>
      </c>
      <c r="BC178" s="7" t="s">
        <v>69</v>
      </c>
      <c r="BD178" s="8" t="e">
        <f>VLOOKUP(B178,认定名单!B:C,41,0)</f>
        <v>#N/A</v>
      </c>
      <c r="BE178" s="7" t="e">
        <f>VLOOKUP(BB178,认定名单!B:C,42,0)</f>
        <v>#N/A</v>
      </c>
      <c r="BF178" s="7" t="e">
        <f>VLOOKUP(BB178,认定名单!B:C,43,0)</f>
        <v>#N/A</v>
      </c>
      <c r="BG178" s="7" t="e">
        <f t="shared" si="81"/>
        <v>#N/A</v>
      </c>
      <c r="BH178" s="7" t="e">
        <f t="shared" si="82"/>
        <v>#N/A</v>
      </c>
    </row>
    <row r="181" spans="1:60" x14ac:dyDescent="0.2">
      <c r="AL181" s="73"/>
    </row>
  </sheetData>
  <autoFilter ref="A3:BA178"/>
  <sortState ref="A4:AL148">
    <sortCondition descending="1" ref="AL4:AL148"/>
  </sortState>
  <mergeCells count="11">
    <mergeCell ref="A1:AM1"/>
    <mergeCell ref="E2:K2"/>
    <mergeCell ref="L2:Q2"/>
    <mergeCell ref="R2:Y2"/>
    <mergeCell ref="Z2:AG2"/>
    <mergeCell ref="AH2:AK2"/>
    <mergeCell ref="A2:A3"/>
    <mergeCell ref="B2:B3"/>
    <mergeCell ref="C2:C3"/>
    <mergeCell ref="D2:D3"/>
    <mergeCell ref="AM2:AM3"/>
  </mergeCells>
  <phoneticPr fontId="18" type="noConversion"/>
  <dataValidations count="16">
    <dataValidation type="list" allowBlank="1" showInputMessage="1" showErrorMessage="1" sqref="E10 E13 E15 E19 G70 G77 G79 G4:G54 G56:G57 G59:G60 G73:G74">
      <formula1>$AT$4:$AT$9</formula1>
    </dataValidation>
    <dataValidation type="list" allowBlank="1" showInputMessage="1" showErrorMessage="1" sqref="W60:X60 W4:W54 W56:W57 X50:X51">
      <formula1>$AV$4:$AV$8</formula1>
    </dataValidation>
    <dataValidation type="list" allowBlank="1" showInputMessage="1" showErrorMessage="1" sqref="L60 O60 AB60 L76 O76 AB76 L80 O80 AB80 L84 O84 AB84 L4:L54 L56:L57 L86:L143 L148:L177 O4:O54 O56:O57 O86:O143 O148:O177 AB4:AB54 AB56:AB57 AB86:AB143 AB148:AB177">
      <formula1>"有,无"</formula1>
    </dataValidation>
    <dataValidation type="list" allowBlank="1" showInputMessage="1" showErrorMessage="1" sqref="E20 E60 E22:E24 E26:E54 E56:E57">
      <formula1>$AR$4:$AR$24</formula1>
    </dataValidation>
    <dataValidation type="list" allowBlank="1" showInputMessage="1" showErrorMessage="1" sqref="E14 E21 E25 E55 E68 E79 E4:E9 E11:E12 E16:E18 E58:E59 E61:E66 E73:E74">
      <formula1>$AR$4:$AR$18</formula1>
    </dataValidation>
    <dataValidation type="list" allowBlank="1" showInputMessage="1" showErrorMessage="1" sqref="AD60 AD146 AD4:AD54 AD56:AD57">
      <formula1>$AX$4:$AX$9</formula1>
    </dataValidation>
    <dataValidation type="list" allowBlank="1" showInputMessage="1" showErrorMessage="1" sqref="AF60 AF76 AF80 AF84 AF4:AF54 AF56:AF57 AF86:AF143 AF148:AF177">
      <formula1>"是,否"</formula1>
    </dataValidation>
    <dataValidation type="list" allowBlank="1" showInputMessage="1" showErrorMessage="1" sqref="E76 E80 E84 E86:E110 E112:E143 E148:E154 E156:E177">
      <formula1>$AR$3:$AR$18</formula1>
    </dataValidation>
    <dataValidation type="list" allowBlank="1" showInputMessage="1" showErrorMessage="1" sqref="G76">
      <formula1>$AT$3:$AT$6</formula1>
    </dataValidation>
    <dataValidation type="list" allowBlank="1" showInputMessage="1" showErrorMessage="1" sqref="W76:X76 W80:X80 W84:X84 W87:X90">
      <formula1>$AV$3:$AV$12</formula1>
    </dataValidation>
    <dataValidation type="list" allowBlank="1" showInputMessage="1" showErrorMessage="1" sqref="AD76 AD80 AD84 AD86:AD143 AD148:AD177">
      <formula1>$AX$3:$AX$8</formula1>
    </dataValidation>
    <dataValidation type="list" allowBlank="1" showInputMessage="1" showErrorMessage="1" sqref="G80 G84 G93 G86:G91 G95:G96">
      <formula1>$AT$3:$AT$7</formula1>
    </dataValidation>
    <dataValidation type="list" allowBlank="1" showInputMessage="1" showErrorMessage="1" sqref="W86:X86 W91:X91 W93:X93 W95:X96">
      <formula1>$AV$3:$AV$11</formula1>
    </dataValidation>
    <dataValidation type="list" allowBlank="1" showInputMessage="1" showErrorMessage="1" sqref="G92 G94 G97:G143 G148:G177">
      <formula1>$AT$3:$AT$8</formula1>
    </dataValidation>
    <dataValidation type="list" allowBlank="1" showInputMessage="1" showErrorMessage="1" sqref="W92:X92 W94:X94 W148:X177 W97:X143">
      <formula1>$AV$3:$AV$7</formula1>
    </dataValidation>
    <dataValidation type="list" allowBlank="1" showInputMessage="1" showErrorMessage="1" sqref="E111 E155">
      <formula1>$AR$3:$AR$24</formula1>
    </dataValidation>
  </dataValidations>
  <pageMargins left="0.70866141732283505" right="0.70866141732283505" top="0.74803149606299202" bottom="0.74803149606299202" header="0.31496062992126" footer="0.31496062992126"/>
  <pageSetup paperSize="9" scale="48" orientation="landscape" r:id="rId1"/>
  <headerFooter>
    <oddFooter>&amp;C第 &amp;P 页，共 &amp;N 页</oddFooter>
  </headerFooter>
  <colBreaks count="1" manualBreakCount="1">
    <brk id="3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view="pageBreakPreview" zoomScale="80" zoomScaleNormal="100" workbookViewId="0">
      <selection activeCell="D7" sqref="D7"/>
    </sheetView>
  </sheetViews>
  <sheetFormatPr defaultColWidth="8.875" defaultRowHeight="13.5" x14ac:dyDescent="0.15"/>
  <cols>
    <col min="1" max="1" width="6.375" style="4" customWidth="1"/>
    <col min="2" max="2" width="36.125" style="4" customWidth="1"/>
    <col min="3" max="3" width="39" style="4" customWidth="1"/>
    <col min="4" max="4" width="22.25" style="4" customWidth="1"/>
    <col min="5" max="5" width="17.375" style="4" customWidth="1"/>
    <col min="6" max="16384" width="8.875" style="4"/>
  </cols>
  <sheetData>
    <row r="1" spans="1:5" ht="68.25" customHeight="1" x14ac:dyDescent="0.15">
      <c r="A1" s="89" t="s">
        <v>1063</v>
      </c>
      <c r="B1" s="89"/>
      <c r="C1" s="89"/>
      <c r="D1" s="89"/>
      <c r="E1" s="89"/>
    </row>
    <row r="2" spans="1:5" s="2" customFormat="1" ht="27.75" customHeight="1" x14ac:dyDescent="0.15">
      <c r="A2" s="75" t="s">
        <v>804</v>
      </c>
      <c r="B2" s="75" t="s">
        <v>805</v>
      </c>
      <c r="C2" s="75" t="s">
        <v>806</v>
      </c>
      <c r="D2" s="75" t="s">
        <v>807</v>
      </c>
      <c r="E2" s="76" t="s">
        <v>1049</v>
      </c>
    </row>
    <row r="3" spans="1:5" ht="19.5" customHeight="1" x14ac:dyDescent="0.15">
      <c r="A3" s="77">
        <v>1</v>
      </c>
      <c r="B3" s="74" t="s">
        <v>1050</v>
      </c>
      <c r="C3" s="80" t="s">
        <v>1048</v>
      </c>
      <c r="D3" s="74" t="s">
        <v>1054</v>
      </c>
      <c r="E3" s="80" t="s">
        <v>1062</v>
      </c>
    </row>
    <row r="4" spans="1:5" ht="19.5" customHeight="1" x14ac:dyDescent="0.15">
      <c r="A4" s="77">
        <v>2</v>
      </c>
      <c r="B4" s="74" t="s">
        <v>1051</v>
      </c>
      <c r="C4" s="78" t="s">
        <v>808</v>
      </c>
      <c r="D4" s="74" t="s">
        <v>1055</v>
      </c>
      <c r="E4" s="78"/>
    </row>
    <row r="5" spans="1:5" ht="19.5" customHeight="1" x14ac:dyDescent="0.15">
      <c r="A5" s="77">
        <v>3</v>
      </c>
      <c r="B5" s="74" t="s">
        <v>1052</v>
      </c>
      <c r="C5" s="78" t="s">
        <v>808</v>
      </c>
      <c r="D5" s="74" t="s">
        <v>1056</v>
      </c>
      <c r="E5" s="78"/>
    </row>
    <row r="6" spans="1:5" s="3" customFormat="1" ht="19.5" customHeight="1" x14ac:dyDescent="0.15">
      <c r="A6" s="77">
        <v>4</v>
      </c>
      <c r="B6" s="74" t="s">
        <v>1053</v>
      </c>
      <c r="C6" s="78" t="s">
        <v>808</v>
      </c>
      <c r="D6" s="74" t="s">
        <v>1057</v>
      </c>
      <c r="E6" s="79"/>
    </row>
    <row r="7" spans="1:5" ht="19.5" customHeight="1" x14ac:dyDescent="0.15">
      <c r="A7" s="77">
        <v>5</v>
      </c>
      <c r="B7" s="74" t="s">
        <v>1058</v>
      </c>
      <c r="C7" s="78" t="s">
        <v>1047</v>
      </c>
      <c r="D7" s="81" t="s">
        <v>1060</v>
      </c>
      <c r="E7" s="78"/>
    </row>
    <row r="8" spans="1:5" ht="19.5" customHeight="1" x14ac:dyDescent="0.15">
      <c r="A8" s="77">
        <v>6</v>
      </c>
      <c r="B8" s="74" t="s">
        <v>1059</v>
      </c>
      <c r="C8" s="78" t="s">
        <v>1047</v>
      </c>
      <c r="D8" s="81" t="s">
        <v>1061</v>
      </c>
      <c r="E8" s="78"/>
    </row>
  </sheetData>
  <sortState ref="A3:I96">
    <sortCondition ref="C3:C96" customList="单打冠军,隐形冠军,专精特新"/>
  </sortState>
  <mergeCells count="1">
    <mergeCell ref="A1:E1"/>
  </mergeCells>
  <phoneticPr fontId="18" type="noConversion"/>
  <printOptions horizontalCentered="1" verticalCentered="1"/>
  <pageMargins left="0.23611111111111099" right="0.156944444444444" top="0.74803149606299202" bottom="0.74803149606299202" header="0.31496062992126" footer="0.31496062992126"/>
  <pageSetup paperSize="9" orientation="landscape" verticalDpi="300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8"/>
  <sheetViews>
    <sheetView zoomScale="85" zoomScaleNormal="85" workbookViewId="0">
      <pane xSplit="2" ySplit="4" topLeftCell="C5" activePane="bottomRight" state="frozen"/>
      <selection pane="topRight"/>
      <selection pane="bottomLeft"/>
      <selection pane="bottomRight" activeCell="E17" sqref="E17"/>
    </sheetView>
  </sheetViews>
  <sheetFormatPr defaultColWidth="9" defaultRowHeight="13.5" x14ac:dyDescent="0.15"/>
  <cols>
    <col min="1" max="1" width="4" customWidth="1"/>
    <col min="2" max="2" width="32.125" customWidth="1"/>
    <col min="6" max="6" width="6.125" customWidth="1"/>
    <col min="7" max="7" width="23.875" customWidth="1"/>
    <col min="8" max="8" width="6.875" customWidth="1"/>
    <col min="9" max="9" width="18.375" customWidth="1"/>
    <col min="41" max="44" width="8.875" style="1"/>
  </cols>
  <sheetData>
    <row r="1" spans="1:60" x14ac:dyDescent="0.15">
      <c r="A1" t="s">
        <v>809</v>
      </c>
    </row>
    <row r="2" spans="1:60" x14ac:dyDescent="0.15">
      <c r="A2" t="s">
        <v>810</v>
      </c>
      <c r="B2" t="s">
        <v>805</v>
      </c>
      <c r="C2" t="s">
        <v>811</v>
      </c>
      <c r="D2" t="s">
        <v>812</v>
      </c>
      <c r="E2" t="s">
        <v>813</v>
      </c>
      <c r="L2" t="s">
        <v>814</v>
      </c>
      <c r="R2" t="s">
        <v>815</v>
      </c>
      <c r="Z2" t="s">
        <v>816</v>
      </c>
      <c r="AH2" t="s">
        <v>817</v>
      </c>
      <c r="AM2" t="s">
        <v>818</v>
      </c>
    </row>
    <row r="3" spans="1:60" x14ac:dyDescent="0.15">
      <c r="E3" t="s">
        <v>819</v>
      </c>
      <c r="F3" t="s">
        <v>820</v>
      </c>
      <c r="G3" t="s">
        <v>821</v>
      </c>
      <c r="H3" t="s">
        <v>822</v>
      </c>
      <c r="I3" t="s">
        <v>15</v>
      </c>
      <c r="J3" t="s">
        <v>823</v>
      </c>
      <c r="K3" t="s">
        <v>824</v>
      </c>
      <c r="L3" t="s">
        <v>18</v>
      </c>
      <c r="M3" t="s">
        <v>19</v>
      </c>
      <c r="N3" t="s">
        <v>825</v>
      </c>
      <c r="O3" t="s">
        <v>826</v>
      </c>
      <c r="P3" t="s">
        <v>22</v>
      </c>
      <c r="Q3" t="s">
        <v>827</v>
      </c>
      <c r="R3" t="s">
        <v>828</v>
      </c>
      <c r="S3" t="s">
        <v>829</v>
      </c>
      <c r="T3" t="s">
        <v>830</v>
      </c>
      <c r="U3" t="s">
        <v>831</v>
      </c>
      <c r="V3" t="s">
        <v>832</v>
      </c>
      <c r="W3" t="s">
        <v>29</v>
      </c>
      <c r="X3" t="s">
        <v>30</v>
      </c>
      <c r="Y3" t="s">
        <v>833</v>
      </c>
      <c r="Z3" t="s">
        <v>834</v>
      </c>
      <c r="AA3" t="s">
        <v>835</v>
      </c>
      <c r="AB3" t="s">
        <v>34</v>
      </c>
      <c r="AC3" t="s">
        <v>836</v>
      </c>
      <c r="AD3" t="s">
        <v>36</v>
      </c>
      <c r="AE3" t="s">
        <v>837</v>
      </c>
      <c r="AF3" t="s">
        <v>38</v>
      </c>
      <c r="AG3" t="s">
        <v>838</v>
      </c>
      <c r="AH3" t="s">
        <v>839</v>
      </c>
      <c r="AI3" t="s">
        <v>840</v>
      </c>
      <c r="AJ3" t="s">
        <v>841</v>
      </c>
      <c r="AK3" t="s">
        <v>842</v>
      </c>
      <c r="AL3" t="s">
        <v>843</v>
      </c>
      <c r="AQ3" s="1" t="s">
        <v>812</v>
      </c>
      <c r="AR3" s="1" t="s">
        <v>844</v>
      </c>
      <c r="AS3" t="s">
        <v>820</v>
      </c>
      <c r="AT3" t="s">
        <v>845</v>
      </c>
      <c r="AU3" t="s">
        <v>822</v>
      </c>
      <c r="AV3" t="s">
        <v>846</v>
      </c>
      <c r="AW3" t="s">
        <v>833</v>
      </c>
      <c r="AX3" t="s">
        <v>847</v>
      </c>
      <c r="AY3" t="s">
        <v>837</v>
      </c>
      <c r="BA3" t="s">
        <v>805</v>
      </c>
      <c r="BD3" t="s">
        <v>49</v>
      </c>
      <c r="BE3" t="s">
        <v>50</v>
      </c>
      <c r="BF3" t="s">
        <v>51</v>
      </c>
    </row>
    <row r="4" spans="1:60" x14ac:dyDescent="0.15">
      <c r="A4">
        <v>1</v>
      </c>
      <c r="B4" t="s">
        <v>52</v>
      </c>
      <c r="C4" t="s">
        <v>848</v>
      </c>
      <c r="D4" t="s">
        <v>324</v>
      </c>
      <c r="E4" t="s">
        <v>53</v>
      </c>
      <c r="F4">
        <v>10</v>
      </c>
      <c r="G4" t="s">
        <v>54</v>
      </c>
      <c r="H4">
        <v>30</v>
      </c>
      <c r="I4" t="s">
        <v>55</v>
      </c>
      <c r="J4">
        <v>0.9</v>
      </c>
      <c r="K4" t="s">
        <v>849</v>
      </c>
      <c r="L4" t="s">
        <v>56</v>
      </c>
      <c r="M4" t="s">
        <v>850</v>
      </c>
      <c r="N4">
        <v>5</v>
      </c>
      <c r="O4" t="s">
        <v>56</v>
      </c>
      <c r="P4" t="s">
        <v>58</v>
      </c>
      <c r="Q4">
        <v>5</v>
      </c>
      <c r="R4">
        <v>74</v>
      </c>
      <c r="S4">
        <v>7</v>
      </c>
      <c r="T4">
        <v>6</v>
      </c>
      <c r="U4">
        <v>3</v>
      </c>
      <c r="V4">
        <v>5</v>
      </c>
      <c r="W4" t="s">
        <v>59</v>
      </c>
      <c r="X4" t="s">
        <v>59</v>
      </c>
      <c r="Y4">
        <v>0</v>
      </c>
      <c r="Z4">
        <v>5.4084368331783102E-2</v>
      </c>
      <c r="AA4">
        <v>5</v>
      </c>
      <c r="AB4" t="s">
        <v>56</v>
      </c>
      <c r="AC4">
        <v>5</v>
      </c>
      <c r="AD4" t="s">
        <v>60</v>
      </c>
      <c r="AE4">
        <v>5</v>
      </c>
      <c r="AF4" t="s">
        <v>61</v>
      </c>
      <c r="AG4">
        <v>5</v>
      </c>
      <c r="AH4">
        <v>0.434852026493665</v>
      </c>
      <c r="AI4" t="s">
        <v>849</v>
      </c>
      <c r="AJ4">
        <v>1.34979489879957</v>
      </c>
      <c r="AK4" t="s">
        <v>849</v>
      </c>
      <c r="AL4">
        <f t="shared" ref="AL4:AL67" si="0">AK4+AI4+AG4+AE4+AC4+AA4+Y4++V4+Q4+N4+K4+H4+F4</f>
        <v>90</v>
      </c>
      <c r="AN4">
        <v>90</v>
      </c>
      <c r="AO4" s="1">
        <v>0</v>
      </c>
      <c r="AQ4" s="1" t="s">
        <v>851</v>
      </c>
      <c r="AR4" s="1" t="s">
        <v>386</v>
      </c>
      <c r="AS4">
        <v>15</v>
      </c>
      <c r="AT4" t="s">
        <v>54</v>
      </c>
      <c r="AU4">
        <v>30</v>
      </c>
      <c r="AV4" t="s">
        <v>94</v>
      </c>
      <c r="AW4">
        <v>5</v>
      </c>
      <c r="AX4" t="s">
        <v>852</v>
      </c>
      <c r="AY4">
        <v>5</v>
      </c>
      <c r="BA4" t="s">
        <v>853</v>
      </c>
      <c r="BB4" t="s">
        <v>68</v>
      </c>
      <c r="BC4" t="s">
        <v>69</v>
      </c>
      <c r="BD4">
        <v>7</v>
      </c>
      <c r="BE4">
        <v>14</v>
      </c>
      <c r="BF4">
        <v>0</v>
      </c>
      <c r="BG4">
        <v>21</v>
      </c>
      <c r="BH4">
        <v>7</v>
      </c>
    </row>
    <row r="5" spans="1:60" x14ac:dyDescent="0.15">
      <c r="A5">
        <v>2</v>
      </c>
      <c r="B5" t="s">
        <v>70</v>
      </c>
      <c r="C5" t="s">
        <v>854</v>
      </c>
      <c r="D5" t="s">
        <v>324</v>
      </c>
      <c r="E5" t="s">
        <v>59</v>
      </c>
      <c r="F5">
        <v>0</v>
      </c>
      <c r="G5" t="s">
        <v>71</v>
      </c>
      <c r="H5">
        <v>15</v>
      </c>
      <c r="I5" t="s">
        <v>72</v>
      </c>
      <c r="J5">
        <v>0.82129033160990506</v>
      </c>
      <c r="K5" t="s">
        <v>849</v>
      </c>
      <c r="L5" t="s">
        <v>59</v>
      </c>
      <c r="M5" t="s">
        <v>59</v>
      </c>
      <c r="N5">
        <v>0</v>
      </c>
      <c r="O5" t="s">
        <v>59</v>
      </c>
      <c r="P5" t="s">
        <v>59</v>
      </c>
      <c r="Q5">
        <v>0</v>
      </c>
      <c r="R5">
        <v>56</v>
      </c>
      <c r="S5">
        <v>2</v>
      </c>
      <c r="T5">
        <v>1</v>
      </c>
      <c r="U5">
        <v>1</v>
      </c>
      <c r="V5">
        <v>3</v>
      </c>
      <c r="W5" t="s">
        <v>59</v>
      </c>
      <c r="X5" t="s">
        <v>59</v>
      </c>
      <c r="Y5">
        <v>0</v>
      </c>
      <c r="Z5">
        <v>3.2049692835311998E-2</v>
      </c>
      <c r="AA5">
        <v>5</v>
      </c>
      <c r="AB5" t="s">
        <v>56</v>
      </c>
      <c r="AC5">
        <v>5</v>
      </c>
      <c r="AD5" t="s">
        <v>59</v>
      </c>
      <c r="AE5">
        <v>0</v>
      </c>
      <c r="AF5" t="s">
        <v>61</v>
      </c>
      <c r="AG5">
        <v>5</v>
      </c>
      <c r="AH5">
        <v>-6.7997305717281097E-3</v>
      </c>
      <c r="AI5" t="s">
        <v>855</v>
      </c>
      <c r="AJ5">
        <v>0.106903810533928</v>
      </c>
      <c r="AK5" t="s">
        <v>849</v>
      </c>
      <c r="AL5">
        <f t="shared" si="0"/>
        <v>44</v>
      </c>
      <c r="AN5">
        <v>29</v>
      </c>
      <c r="AO5" s="1">
        <v>10</v>
      </c>
      <c r="AQ5" s="1" t="s">
        <v>856</v>
      </c>
      <c r="AR5" s="1" t="s">
        <v>186</v>
      </c>
      <c r="AS5">
        <v>15</v>
      </c>
      <c r="AT5" t="s">
        <v>257</v>
      </c>
      <c r="AU5">
        <v>20</v>
      </c>
      <c r="AV5" t="s">
        <v>655</v>
      </c>
      <c r="AW5">
        <v>3</v>
      </c>
      <c r="AX5" t="s">
        <v>857</v>
      </c>
      <c r="AY5">
        <v>5</v>
      </c>
      <c r="BA5" t="s">
        <v>858</v>
      </c>
      <c r="BB5" t="s">
        <v>79</v>
      </c>
      <c r="BC5" t="s">
        <v>69</v>
      </c>
      <c r="BD5">
        <v>2</v>
      </c>
      <c r="BE5">
        <v>18</v>
      </c>
      <c r="BF5">
        <v>0</v>
      </c>
      <c r="BG5">
        <v>20</v>
      </c>
      <c r="BH5">
        <v>2</v>
      </c>
    </row>
    <row r="6" spans="1:60" x14ac:dyDescent="0.15">
      <c r="A6">
        <v>3</v>
      </c>
      <c r="B6" t="s">
        <v>80</v>
      </c>
      <c r="C6" t="s">
        <v>859</v>
      </c>
      <c r="D6" t="s">
        <v>345</v>
      </c>
      <c r="E6" t="s">
        <v>81</v>
      </c>
      <c r="F6">
        <v>0</v>
      </c>
      <c r="G6" t="s">
        <v>82</v>
      </c>
      <c r="H6">
        <v>10</v>
      </c>
      <c r="I6" t="s">
        <v>83</v>
      </c>
      <c r="J6">
        <v>0.85880000000000001</v>
      </c>
      <c r="K6" t="s">
        <v>849</v>
      </c>
      <c r="L6" t="s">
        <v>56</v>
      </c>
      <c r="M6" t="s">
        <v>84</v>
      </c>
      <c r="N6">
        <v>5</v>
      </c>
      <c r="O6" t="s">
        <v>59</v>
      </c>
      <c r="P6" t="s">
        <v>59</v>
      </c>
      <c r="Q6">
        <v>0</v>
      </c>
      <c r="R6">
        <v>31</v>
      </c>
      <c r="S6">
        <v>2</v>
      </c>
      <c r="T6">
        <v>1</v>
      </c>
      <c r="U6">
        <v>1</v>
      </c>
      <c r="V6">
        <v>3</v>
      </c>
      <c r="W6" t="s">
        <v>59</v>
      </c>
      <c r="X6" t="s">
        <v>59</v>
      </c>
      <c r="Y6">
        <v>0</v>
      </c>
      <c r="Z6">
        <v>5.0946294293149001E-2</v>
      </c>
      <c r="AA6">
        <v>5</v>
      </c>
      <c r="AB6" t="s">
        <v>56</v>
      </c>
      <c r="AC6">
        <v>5</v>
      </c>
      <c r="AD6" t="s">
        <v>59</v>
      </c>
      <c r="AE6">
        <v>0</v>
      </c>
      <c r="AF6" t="s">
        <v>61</v>
      </c>
      <c r="AG6">
        <v>5</v>
      </c>
      <c r="AH6">
        <v>-0.21022405244440501</v>
      </c>
      <c r="AI6" t="s">
        <v>855</v>
      </c>
      <c r="AJ6">
        <v>-0.14559296997652801</v>
      </c>
      <c r="AK6" t="s">
        <v>855</v>
      </c>
      <c r="AL6">
        <f t="shared" si="0"/>
        <v>40</v>
      </c>
      <c r="AN6">
        <v>45</v>
      </c>
      <c r="AO6" s="1">
        <v>0</v>
      </c>
      <c r="AR6" s="1" t="s">
        <v>85</v>
      </c>
      <c r="AS6">
        <v>15</v>
      </c>
      <c r="AT6" t="s">
        <v>71</v>
      </c>
      <c r="AU6">
        <v>10</v>
      </c>
      <c r="AV6" t="s">
        <v>242</v>
      </c>
      <c r="AW6">
        <v>5</v>
      </c>
      <c r="AX6" t="s">
        <v>211</v>
      </c>
      <c r="AY6">
        <v>5</v>
      </c>
      <c r="BA6" t="s">
        <v>112</v>
      </c>
      <c r="BB6" t="s">
        <v>90</v>
      </c>
      <c r="BC6">
        <v>1</v>
      </c>
      <c r="BD6">
        <v>2</v>
      </c>
      <c r="BE6">
        <v>20</v>
      </c>
      <c r="BF6">
        <v>0</v>
      </c>
      <c r="BG6">
        <v>22</v>
      </c>
      <c r="BH6">
        <v>2</v>
      </c>
    </row>
    <row r="7" spans="1:60" x14ac:dyDescent="0.15">
      <c r="A7">
        <v>4</v>
      </c>
      <c r="B7" t="s">
        <v>91</v>
      </c>
      <c r="C7" t="s">
        <v>860</v>
      </c>
      <c r="D7" t="s">
        <v>324</v>
      </c>
      <c r="E7" t="s">
        <v>81</v>
      </c>
      <c r="F7">
        <v>0</v>
      </c>
      <c r="G7" t="s">
        <v>82</v>
      </c>
      <c r="H7">
        <v>10</v>
      </c>
      <c r="I7" t="s">
        <v>92</v>
      </c>
      <c r="J7">
        <v>0.83999009226577503</v>
      </c>
      <c r="K7" t="s">
        <v>849</v>
      </c>
      <c r="L7" t="s">
        <v>56</v>
      </c>
      <c r="M7" t="s">
        <v>861</v>
      </c>
      <c r="N7">
        <v>5</v>
      </c>
      <c r="O7" t="s">
        <v>59</v>
      </c>
      <c r="P7" t="s">
        <v>59</v>
      </c>
      <c r="Q7">
        <v>0</v>
      </c>
      <c r="R7">
        <v>26</v>
      </c>
      <c r="S7">
        <v>2</v>
      </c>
      <c r="T7">
        <v>1</v>
      </c>
      <c r="U7">
        <v>1</v>
      </c>
      <c r="V7">
        <v>3</v>
      </c>
      <c r="W7" t="s">
        <v>94</v>
      </c>
      <c r="X7" t="s">
        <v>862</v>
      </c>
      <c r="Y7">
        <v>5</v>
      </c>
      <c r="Z7">
        <v>3.2592317377752998E-2</v>
      </c>
      <c r="AA7">
        <v>5</v>
      </c>
      <c r="AB7" t="s">
        <v>56</v>
      </c>
      <c r="AC7">
        <v>5</v>
      </c>
      <c r="AD7" t="s">
        <v>60</v>
      </c>
      <c r="AE7">
        <v>5</v>
      </c>
      <c r="AF7" t="s">
        <v>61</v>
      </c>
      <c r="AG7">
        <v>5</v>
      </c>
      <c r="AH7">
        <v>0.159973792315518</v>
      </c>
      <c r="AI7" t="s">
        <v>849</v>
      </c>
      <c r="AJ7">
        <v>0.27102143456763</v>
      </c>
      <c r="AK7" t="s">
        <v>849</v>
      </c>
      <c r="AL7">
        <f t="shared" si="0"/>
        <v>58</v>
      </c>
      <c r="AN7">
        <v>63</v>
      </c>
      <c r="AO7" s="1">
        <v>0</v>
      </c>
      <c r="AR7" s="1" t="s">
        <v>96</v>
      </c>
      <c r="AS7">
        <v>15</v>
      </c>
      <c r="AT7" t="s">
        <v>82</v>
      </c>
      <c r="AU7">
        <v>10</v>
      </c>
      <c r="AV7" t="s">
        <v>59</v>
      </c>
      <c r="AW7">
        <v>0</v>
      </c>
      <c r="AX7" t="s">
        <v>60</v>
      </c>
      <c r="AY7">
        <v>5</v>
      </c>
      <c r="BA7" t="s">
        <v>863</v>
      </c>
      <c r="BB7" t="s">
        <v>101</v>
      </c>
      <c r="BC7" t="s">
        <v>102</v>
      </c>
      <c r="BD7">
        <v>2</v>
      </c>
      <c r="BE7">
        <v>10</v>
      </c>
      <c r="BF7">
        <v>9</v>
      </c>
      <c r="BG7">
        <v>21</v>
      </c>
      <c r="BH7">
        <v>11</v>
      </c>
    </row>
    <row r="8" spans="1:60" x14ac:dyDescent="0.15">
      <c r="A8">
        <v>5</v>
      </c>
      <c r="B8" t="s">
        <v>103</v>
      </c>
      <c r="C8" t="s">
        <v>864</v>
      </c>
      <c r="D8" t="s">
        <v>345</v>
      </c>
      <c r="E8" t="s">
        <v>104</v>
      </c>
      <c r="F8">
        <v>0</v>
      </c>
      <c r="G8" t="s">
        <v>82</v>
      </c>
      <c r="H8">
        <v>10</v>
      </c>
      <c r="I8" t="s">
        <v>105</v>
      </c>
      <c r="J8">
        <v>0.65988888908160903</v>
      </c>
      <c r="K8" t="s">
        <v>517</v>
      </c>
      <c r="L8" t="s">
        <v>56</v>
      </c>
      <c r="M8" t="s">
        <v>106</v>
      </c>
      <c r="N8">
        <v>5</v>
      </c>
      <c r="O8" t="s">
        <v>59</v>
      </c>
      <c r="P8" t="s">
        <v>59</v>
      </c>
      <c r="Q8">
        <v>0</v>
      </c>
      <c r="R8">
        <v>16</v>
      </c>
      <c r="S8">
        <v>6</v>
      </c>
      <c r="T8">
        <v>5</v>
      </c>
      <c r="U8">
        <v>3</v>
      </c>
      <c r="V8">
        <v>5</v>
      </c>
      <c r="W8" t="s">
        <v>94</v>
      </c>
      <c r="X8" t="s">
        <v>107</v>
      </c>
      <c r="Y8">
        <v>5</v>
      </c>
      <c r="Z8">
        <v>9.8034658419782802E-2</v>
      </c>
      <c r="AA8">
        <v>5</v>
      </c>
      <c r="AB8" t="s">
        <v>56</v>
      </c>
      <c r="AC8">
        <v>5</v>
      </c>
      <c r="AD8" t="s">
        <v>60</v>
      </c>
      <c r="AE8">
        <v>5</v>
      </c>
      <c r="AF8" t="s">
        <v>61</v>
      </c>
      <c r="AG8">
        <v>5</v>
      </c>
      <c r="AH8">
        <v>0.140026441107137</v>
      </c>
      <c r="AI8" t="s">
        <v>849</v>
      </c>
      <c r="AJ8">
        <v>6.0406919523430204E-3</v>
      </c>
      <c r="AK8" t="s">
        <v>517</v>
      </c>
      <c r="AL8">
        <f t="shared" si="0"/>
        <v>56</v>
      </c>
      <c r="AN8">
        <v>61</v>
      </c>
      <c r="AO8" s="1">
        <v>0</v>
      </c>
      <c r="AR8" s="1" t="s">
        <v>53</v>
      </c>
      <c r="AS8">
        <v>10</v>
      </c>
      <c r="AT8" t="s">
        <v>59</v>
      </c>
      <c r="AU8">
        <v>0</v>
      </c>
      <c r="AX8" t="s">
        <v>227</v>
      </c>
      <c r="AY8">
        <v>5</v>
      </c>
      <c r="BA8" t="s">
        <v>865</v>
      </c>
      <c r="BB8" t="s">
        <v>111</v>
      </c>
      <c r="BC8">
        <v>11</v>
      </c>
      <c r="BD8">
        <v>6</v>
      </c>
      <c r="BE8">
        <v>9</v>
      </c>
      <c r="BF8">
        <v>0</v>
      </c>
      <c r="BG8">
        <v>15</v>
      </c>
      <c r="BH8">
        <v>6</v>
      </c>
    </row>
    <row r="9" spans="1:60" x14ac:dyDescent="0.15">
      <c r="A9">
        <v>6</v>
      </c>
      <c r="B9" t="s">
        <v>112</v>
      </c>
      <c r="C9" t="s">
        <v>866</v>
      </c>
      <c r="D9" t="s">
        <v>324</v>
      </c>
      <c r="E9" t="s">
        <v>81</v>
      </c>
      <c r="F9">
        <v>0</v>
      </c>
      <c r="G9" t="s">
        <v>82</v>
      </c>
      <c r="H9">
        <v>10</v>
      </c>
      <c r="I9" t="s">
        <v>113</v>
      </c>
      <c r="J9">
        <v>0.86847121054386101</v>
      </c>
      <c r="K9" t="s">
        <v>849</v>
      </c>
      <c r="L9" t="s">
        <v>56</v>
      </c>
      <c r="M9" t="s">
        <v>114</v>
      </c>
      <c r="N9">
        <v>5</v>
      </c>
      <c r="O9" t="s">
        <v>59</v>
      </c>
      <c r="P9" t="s">
        <v>59</v>
      </c>
      <c r="Q9">
        <v>0</v>
      </c>
      <c r="R9">
        <v>30</v>
      </c>
      <c r="S9">
        <v>1</v>
      </c>
      <c r="T9">
        <v>0</v>
      </c>
      <c r="U9">
        <v>0</v>
      </c>
      <c r="V9">
        <v>2</v>
      </c>
      <c r="W9" t="s">
        <v>59</v>
      </c>
      <c r="X9" t="s">
        <v>59</v>
      </c>
      <c r="Y9">
        <v>0</v>
      </c>
      <c r="Z9">
        <v>7.3853225662451893E-2</v>
      </c>
      <c r="AA9">
        <v>5</v>
      </c>
      <c r="AB9" t="s">
        <v>59</v>
      </c>
      <c r="AC9">
        <v>0</v>
      </c>
      <c r="AD9" t="s">
        <v>59</v>
      </c>
      <c r="AE9">
        <v>0</v>
      </c>
      <c r="AF9" t="s">
        <v>61</v>
      </c>
      <c r="AG9">
        <v>5</v>
      </c>
      <c r="AH9">
        <v>0.19453671598732999</v>
      </c>
      <c r="AI9" t="s">
        <v>849</v>
      </c>
      <c r="AJ9">
        <v>0.45752437536426999</v>
      </c>
      <c r="AK9" t="s">
        <v>849</v>
      </c>
      <c r="AL9">
        <f t="shared" si="0"/>
        <v>42</v>
      </c>
      <c r="AN9">
        <v>47</v>
      </c>
      <c r="AO9" s="1">
        <v>0</v>
      </c>
      <c r="AR9" s="1" t="s">
        <v>275</v>
      </c>
      <c r="AS9">
        <v>10</v>
      </c>
      <c r="AX9" t="s">
        <v>59</v>
      </c>
      <c r="AY9">
        <v>0</v>
      </c>
      <c r="BA9" t="s">
        <v>867</v>
      </c>
      <c r="BB9" t="s">
        <v>117</v>
      </c>
      <c r="BC9" t="s">
        <v>69</v>
      </c>
      <c r="BD9">
        <v>1</v>
      </c>
      <c r="BE9">
        <v>16</v>
      </c>
      <c r="BF9">
        <v>0</v>
      </c>
      <c r="BG9">
        <v>17</v>
      </c>
      <c r="BH9">
        <v>1</v>
      </c>
    </row>
    <row r="10" spans="1:60" x14ac:dyDescent="0.15">
      <c r="A10">
        <v>7</v>
      </c>
      <c r="B10" t="s">
        <v>118</v>
      </c>
      <c r="C10" t="s">
        <v>868</v>
      </c>
      <c r="D10" t="s">
        <v>324</v>
      </c>
      <c r="E10" t="s">
        <v>59</v>
      </c>
      <c r="F10">
        <v>0</v>
      </c>
      <c r="G10" t="s">
        <v>59</v>
      </c>
      <c r="H10">
        <v>0</v>
      </c>
      <c r="I10" t="s">
        <v>59</v>
      </c>
      <c r="J10">
        <v>0.92359989277014298</v>
      </c>
      <c r="K10" t="s">
        <v>849</v>
      </c>
      <c r="L10" t="s">
        <v>56</v>
      </c>
      <c r="M10" t="s">
        <v>114</v>
      </c>
      <c r="N10">
        <v>5</v>
      </c>
      <c r="O10" t="s">
        <v>59</v>
      </c>
      <c r="P10" t="s">
        <v>59</v>
      </c>
      <c r="Q10">
        <v>0</v>
      </c>
      <c r="R10">
        <v>20</v>
      </c>
      <c r="S10">
        <v>0</v>
      </c>
      <c r="T10">
        <v>0</v>
      </c>
      <c r="U10">
        <v>0</v>
      </c>
      <c r="V10">
        <v>2</v>
      </c>
      <c r="W10" t="s">
        <v>59</v>
      </c>
      <c r="X10" t="s">
        <v>59</v>
      </c>
      <c r="Y10">
        <v>0</v>
      </c>
      <c r="Z10">
        <v>4.2020700024476401E-2</v>
      </c>
      <c r="AA10">
        <v>5</v>
      </c>
      <c r="AB10" t="s">
        <v>56</v>
      </c>
      <c r="AC10">
        <v>5</v>
      </c>
      <c r="AD10" t="s">
        <v>60</v>
      </c>
      <c r="AE10">
        <v>5</v>
      </c>
      <c r="AF10" t="s">
        <v>61</v>
      </c>
      <c r="AG10">
        <v>5</v>
      </c>
      <c r="AH10">
        <v>0.37707538097455701</v>
      </c>
      <c r="AI10" t="s">
        <v>849</v>
      </c>
      <c r="AJ10">
        <v>2.7497931548027901</v>
      </c>
      <c r="AK10" t="s">
        <v>849</v>
      </c>
      <c r="AL10">
        <f t="shared" si="0"/>
        <v>42</v>
      </c>
      <c r="AN10">
        <v>42</v>
      </c>
      <c r="AO10" s="1">
        <v>0</v>
      </c>
      <c r="AR10" s="1" t="s">
        <v>81</v>
      </c>
      <c r="AS10">
        <v>5</v>
      </c>
      <c r="BA10" t="s">
        <v>103</v>
      </c>
      <c r="BB10" t="s">
        <v>121</v>
      </c>
      <c r="BC10" t="s">
        <v>69</v>
      </c>
      <c r="BD10">
        <v>0</v>
      </c>
      <c r="BE10">
        <v>20</v>
      </c>
      <c r="BF10">
        <v>0</v>
      </c>
      <c r="BG10">
        <v>20</v>
      </c>
      <c r="BH10">
        <v>0</v>
      </c>
    </row>
    <row r="11" spans="1:60" x14ac:dyDescent="0.15">
      <c r="A11">
        <v>8</v>
      </c>
      <c r="B11" t="s">
        <v>122</v>
      </c>
      <c r="C11" t="s">
        <v>869</v>
      </c>
      <c r="D11" t="s">
        <v>345</v>
      </c>
      <c r="E11" t="s">
        <v>104</v>
      </c>
      <c r="F11">
        <v>0</v>
      </c>
      <c r="G11" t="s">
        <v>82</v>
      </c>
      <c r="H11">
        <v>10</v>
      </c>
      <c r="I11" t="s">
        <v>123</v>
      </c>
      <c r="J11">
        <v>0.51998504212183205</v>
      </c>
      <c r="K11" t="s">
        <v>855</v>
      </c>
      <c r="L11" t="s">
        <v>56</v>
      </c>
      <c r="M11" t="s">
        <v>870</v>
      </c>
      <c r="N11">
        <v>5</v>
      </c>
      <c r="O11" t="s">
        <v>59</v>
      </c>
      <c r="P11" t="s">
        <v>59</v>
      </c>
      <c r="Q11">
        <v>0</v>
      </c>
      <c r="R11">
        <v>44</v>
      </c>
      <c r="S11">
        <v>5</v>
      </c>
      <c r="T11">
        <v>4</v>
      </c>
      <c r="U11">
        <v>3</v>
      </c>
      <c r="V11">
        <v>5</v>
      </c>
      <c r="W11" t="s">
        <v>59</v>
      </c>
      <c r="X11" t="s">
        <v>59</v>
      </c>
      <c r="Y11">
        <v>0</v>
      </c>
      <c r="Z11">
        <v>3.3594040204888098E-2</v>
      </c>
      <c r="AA11">
        <v>5</v>
      </c>
      <c r="AB11" t="s">
        <v>59</v>
      </c>
      <c r="AC11">
        <v>0</v>
      </c>
      <c r="AD11" t="s">
        <v>59</v>
      </c>
      <c r="AE11">
        <v>0</v>
      </c>
      <c r="AF11" t="s">
        <v>125</v>
      </c>
      <c r="AG11">
        <v>0</v>
      </c>
      <c r="AH11">
        <v>0.15026693496684701</v>
      </c>
      <c r="AI11" t="s">
        <v>849</v>
      </c>
      <c r="AJ11">
        <v>0.36187061083717298</v>
      </c>
      <c r="AK11" t="s">
        <v>849</v>
      </c>
      <c r="AL11">
        <f t="shared" si="0"/>
        <v>36</v>
      </c>
      <c r="AM11" t="s">
        <v>126</v>
      </c>
      <c r="AN11">
        <v>41</v>
      </c>
      <c r="AO11" s="1">
        <v>0</v>
      </c>
      <c r="AR11" s="1" t="s">
        <v>169</v>
      </c>
      <c r="AS11">
        <v>5</v>
      </c>
      <c r="BA11" t="s">
        <v>871</v>
      </c>
      <c r="BB11" t="s">
        <v>129</v>
      </c>
      <c r="BC11" t="s">
        <v>69</v>
      </c>
      <c r="BD11">
        <v>5</v>
      </c>
      <c r="BE11">
        <v>18</v>
      </c>
      <c r="BF11">
        <v>0</v>
      </c>
      <c r="BG11">
        <v>23</v>
      </c>
      <c r="BH11">
        <v>5</v>
      </c>
    </row>
    <row r="12" spans="1:60" x14ac:dyDescent="0.15">
      <c r="A12">
        <v>9</v>
      </c>
      <c r="B12" t="s">
        <v>130</v>
      </c>
      <c r="C12" t="s">
        <v>872</v>
      </c>
      <c r="D12" t="s">
        <v>324</v>
      </c>
      <c r="E12" t="s">
        <v>131</v>
      </c>
      <c r="F12">
        <v>0</v>
      </c>
      <c r="G12" t="s">
        <v>82</v>
      </c>
      <c r="H12">
        <v>10</v>
      </c>
      <c r="I12" t="s">
        <v>132</v>
      </c>
      <c r="J12">
        <v>0.77160400978352806</v>
      </c>
      <c r="K12" t="s">
        <v>849</v>
      </c>
      <c r="L12" t="s">
        <v>56</v>
      </c>
      <c r="M12" t="s">
        <v>133</v>
      </c>
      <c r="N12">
        <v>5</v>
      </c>
      <c r="O12" t="s">
        <v>59</v>
      </c>
      <c r="P12" t="s">
        <v>59</v>
      </c>
      <c r="Q12">
        <v>0</v>
      </c>
      <c r="R12">
        <v>19</v>
      </c>
      <c r="S12">
        <v>2</v>
      </c>
      <c r="T12">
        <v>1</v>
      </c>
      <c r="U12">
        <v>1</v>
      </c>
      <c r="V12">
        <v>3</v>
      </c>
      <c r="W12" t="s">
        <v>59</v>
      </c>
      <c r="X12" t="s">
        <v>59</v>
      </c>
      <c r="Y12">
        <v>0</v>
      </c>
      <c r="Z12">
        <v>3.89522847729422E-2</v>
      </c>
      <c r="AA12">
        <v>5</v>
      </c>
      <c r="AB12" t="s">
        <v>56</v>
      </c>
      <c r="AC12">
        <v>5</v>
      </c>
      <c r="AD12" t="s">
        <v>59</v>
      </c>
      <c r="AE12">
        <v>0</v>
      </c>
      <c r="AF12" t="s">
        <v>61</v>
      </c>
      <c r="AG12">
        <v>5</v>
      </c>
      <c r="AH12">
        <v>5.5580208754521403E-2</v>
      </c>
      <c r="AI12" t="s">
        <v>873</v>
      </c>
      <c r="AJ12">
        <v>0.46290378293668599</v>
      </c>
      <c r="AK12" t="s">
        <v>849</v>
      </c>
      <c r="AL12">
        <f t="shared" si="0"/>
        <v>47</v>
      </c>
      <c r="AN12">
        <v>52</v>
      </c>
      <c r="AO12" s="1">
        <v>0</v>
      </c>
      <c r="AR12" s="1" t="s">
        <v>131</v>
      </c>
      <c r="AS12">
        <v>5</v>
      </c>
      <c r="BA12" t="s">
        <v>874</v>
      </c>
      <c r="BB12" t="s">
        <v>136</v>
      </c>
      <c r="BC12" t="s">
        <v>69</v>
      </c>
      <c r="BD12">
        <v>2</v>
      </c>
      <c r="BE12">
        <v>26</v>
      </c>
      <c r="BF12">
        <v>0</v>
      </c>
      <c r="BG12">
        <v>28</v>
      </c>
      <c r="BH12">
        <v>2</v>
      </c>
    </row>
    <row r="13" spans="1:60" x14ac:dyDescent="0.15">
      <c r="A13">
        <v>10</v>
      </c>
      <c r="B13" t="s">
        <v>137</v>
      </c>
      <c r="C13" t="s">
        <v>875</v>
      </c>
      <c r="D13" t="s">
        <v>345</v>
      </c>
      <c r="E13" t="s">
        <v>59</v>
      </c>
      <c r="F13">
        <v>0</v>
      </c>
      <c r="G13" t="s">
        <v>82</v>
      </c>
      <c r="H13">
        <v>10</v>
      </c>
      <c r="I13" t="s">
        <v>138</v>
      </c>
      <c r="J13">
        <v>0.93359999999999999</v>
      </c>
      <c r="K13" t="s">
        <v>849</v>
      </c>
      <c r="L13" t="s">
        <v>56</v>
      </c>
      <c r="M13" t="s">
        <v>876</v>
      </c>
      <c r="N13">
        <v>5</v>
      </c>
      <c r="O13" t="s">
        <v>59</v>
      </c>
      <c r="P13" t="s">
        <v>59</v>
      </c>
      <c r="Q13">
        <v>0</v>
      </c>
      <c r="R13">
        <v>16</v>
      </c>
      <c r="S13">
        <v>0</v>
      </c>
      <c r="T13">
        <v>0</v>
      </c>
      <c r="U13">
        <v>0</v>
      </c>
      <c r="V13">
        <v>2</v>
      </c>
      <c r="W13" t="s">
        <v>59</v>
      </c>
      <c r="X13" t="s">
        <v>59</v>
      </c>
      <c r="Y13">
        <v>0</v>
      </c>
      <c r="Z13">
        <v>6.7056404172983003E-2</v>
      </c>
      <c r="AA13">
        <v>5</v>
      </c>
      <c r="AB13" t="s">
        <v>56</v>
      </c>
      <c r="AC13">
        <v>5</v>
      </c>
      <c r="AD13" t="s">
        <v>59</v>
      </c>
      <c r="AE13">
        <v>0</v>
      </c>
      <c r="AF13" t="s">
        <v>61</v>
      </c>
      <c r="AG13">
        <v>5</v>
      </c>
      <c r="AH13">
        <v>-7.6020030262347701E-2</v>
      </c>
      <c r="AI13" t="s">
        <v>855</v>
      </c>
      <c r="AJ13">
        <v>-0.27429193832356102</v>
      </c>
      <c r="AK13" t="s">
        <v>855</v>
      </c>
      <c r="AL13">
        <f t="shared" si="0"/>
        <v>39</v>
      </c>
      <c r="AN13">
        <v>29</v>
      </c>
      <c r="AO13" s="1">
        <v>10</v>
      </c>
      <c r="AR13" s="1" t="s">
        <v>200</v>
      </c>
      <c r="AS13">
        <v>5</v>
      </c>
      <c r="BA13" t="s">
        <v>398</v>
      </c>
      <c r="BB13" t="s">
        <v>142</v>
      </c>
      <c r="BC13" t="s">
        <v>69</v>
      </c>
      <c r="BD13">
        <v>0</v>
      </c>
      <c r="BE13">
        <v>18</v>
      </c>
      <c r="BF13">
        <v>3</v>
      </c>
      <c r="BG13">
        <v>21</v>
      </c>
      <c r="BH13">
        <v>3</v>
      </c>
    </row>
    <row r="14" spans="1:60" x14ac:dyDescent="0.15">
      <c r="A14">
        <v>11</v>
      </c>
      <c r="B14" t="s">
        <v>143</v>
      </c>
      <c r="C14" t="s">
        <v>877</v>
      </c>
      <c r="D14" t="s">
        <v>324</v>
      </c>
      <c r="E14" t="s">
        <v>81</v>
      </c>
      <c r="F14">
        <v>0</v>
      </c>
      <c r="G14" t="s">
        <v>82</v>
      </c>
      <c r="H14">
        <v>10</v>
      </c>
      <c r="I14" t="s">
        <v>144</v>
      </c>
      <c r="J14">
        <v>0.78434210277933303</v>
      </c>
      <c r="K14" t="s">
        <v>849</v>
      </c>
      <c r="L14" t="s">
        <v>56</v>
      </c>
      <c r="M14" t="s">
        <v>145</v>
      </c>
      <c r="N14">
        <v>5</v>
      </c>
      <c r="O14" t="s">
        <v>59</v>
      </c>
      <c r="P14" t="s">
        <v>59</v>
      </c>
      <c r="Q14">
        <v>0</v>
      </c>
      <c r="R14">
        <v>9</v>
      </c>
      <c r="S14">
        <v>9</v>
      </c>
      <c r="T14">
        <v>8</v>
      </c>
      <c r="U14">
        <v>3</v>
      </c>
      <c r="V14">
        <v>5</v>
      </c>
      <c r="W14" t="s">
        <v>59</v>
      </c>
      <c r="X14" t="s">
        <v>59</v>
      </c>
      <c r="Y14">
        <v>0</v>
      </c>
      <c r="Z14">
        <v>9.2183006864959796E-2</v>
      </c>
      <c r="AA14">
        <v>5</v>
      </c>
      <c r="AB14" t="s">
        <v>56</v>
      </c>
      <c r="AC14">
        <v>5</v>
      </c>
      <c r="AD14" t="s">
        <v>59</v>
      </c>
      <c r="AE14">
        <v>0</v>
      </c>
      <c r="AF14" t="s">
        <v>61</v>
      </c>
      <c r="AG14">
        <v>5</v>
      </c>
      <c r="AH14">
        <v>2.1578968130772799E-2</v>
      </c>
      <c r="AI14" t="s">
        <v>517</v>
      </c>
      <c r="AJ14">
        <v>-1.2343413182327199E-2</v>
      </c>
      <c r="AK14" t="s">
        <v>878</v>
      </c>
      <c r="AL14">
        <f t="shared" si="0"/>
        <v>45</v>
      </c>
      <c r="AN14">
        <v>50</v>
      </c>
      <c r="AO14" s="1">
        <v>0</v>
      </c>
      <c r="AR14" s="1" t="s">
        <v>300</v>
      </c>
      <c r="AS14">
        <v>5</v>
      </c>
      <c r="BA14" t="s">
        <v>879</v>
      </c>
      <c r="BB14" t="s">
        <v>148</v>
      </c>
      <c r="BC14" t="s">
        <v>69</v>
      </c>
      <c r="BD14">
        <v>9</v>
      </c>
      <c r="BE14">
        <v>16</v>
      </c>
      <c r="BF14">
        <v>0</v>
      </c>
      <c r="BG14">
        <v>25</v>
      </c>
      <c r="BH14">
        <v>9</v>
      </c>
    </row>
    <row r="15" spans="1:60" x14ac:dyDescent="0.15">
      <c r="A15">
        <v>12</v>
      </c>
      <c r="B15" t="s">
        <v>149</v>
      </c>
      <c r="C15" t="s">
        <v>880</v>
      </c>
      <c r="D15" t="s">
        <v>324</v>
      </c>
      <c r="E15" t="s">
        <v>59</v>
      </c>
      <c r="F15">
        <v>0</v>
      </c>
      <c r="G15" t="s">
        <v>59</v>
      </c>
      <c r="H15">
        <v>0</v>
      </c>
      <c r="I15" t="s">
        <v>59</v>
      </c>
      <c r="J15">
        <v>0.97</v>
      </c>
      <c r="K15" t="s">
        <v>849</v>
      </c>
      <c r="L15" t="s">
        <v>56</v>
      </c>
      <c r="M15" t="s">
        <v>114</v>
      </c>
      <c r="N15">
        <v>5</v>
      </c>
      <c r="O15" t="s">
        <v>59</v>
      </c>
      <c r="P15" t="s">
        <v>59</v>
      </c>
      <c r="Q15">
        <v>0</v>
      </c>
      <c r="R15">
        <v>10</v>
      </c>
      <c r="S15">
        <v>0</v>
      </c>
      <c r="T15">
        <v>0</v>
      </c>
      <c r="U15">
        <v>0</v>
      </c>
      <c r="V15">
        <v>2</v>
      </c>
      <c r="W15" t="s">
        <v>59</v>
      </c>
      <c r="X15" t="s">
        <v>59</v>
      </c>
      <c r="Y15">
        <v>0</v>
      </c>
      <c r="Z15">
        <v>0.10419407254564</v>
      </c>
      <c r="AA15">
        <v>5</v>
      </c>
      <c r="AB15" t="s">
        <v>59</v>
      </c>
      <c r="AC15">
        <v>0</v>
      </c>
      <c r="AD15" t="s">
        <v>59</v>
      </c>
      <c r="AE15">
        <v>0</v>
      </c>
      <c r="AF15" t="s">
        <v>125</v>
      </c>
      <c r="AG15">
        <v>0</v>
      </c>
      <c r="AH15">
        <v>-7.0082968437872498E-2</v>
      </c>
      <c r="AI15" t="s">
        <v>855</v>
      </c>
      <c r="AJ15">
        <v>0.22696819091868201</v>
      </c>
      <c r="AK15" t="s">
        <v>849</v>
      </c>
      <c r="AL15">
        <f t="shared" si="0"/>
        <v>23</v>
      </c>
      <c r="AN15">
        <v>23</v>
      </c>
      <c r="AO15" s="1">
        <v>0</v>
      </c>
      <c r="AR15" s="1" t="s">
        <v>357</v>
      </c>
      <c r="AS15">
        <v>5</v>
      </c>
      <c r="BA15" t="s">
        <v>881</v>
      </c>
      <c r="BB15" t="s">
        <v>152</v>
      </c>
      <c r="BC15" t="s">
        <v>69</v>
      </c>
      <c r="BD15">
        <v>0</v>
      </c>
      <c r="BE15">
        <v>9</v>
      </c>
      <c r="BF15">
        <v>0</v>
      </c>
      <c r="BG15">
        <v>9</v>
      </c>
      <c r="BH15">
        <v>0</v>
      </c>
    </row>
    <row r="16" spans="1:60" x14ac:dyDescent="0.15">
      <c r="A16">
        <v>13</v>
      </c>
      <c r="B16" t="s">
        <v>153</v>
      </c>
      <c r="C16" t="s">
        <v>882</v>
      </c>
      <c r="D16" t="s">
        <v>324</v>
      </c>
      <c r="E16" t="s">
        <v>96</v>
      </c>
      <c r="F16">
        <v>15</v>
      </c>
      <c r="G16" t="s">
        <v>54</v>
      </c>
      <c r="H16">
        <v>30</v>
      </c>
      <c r="I16" t="s">
        <v>154</v>
      </c>
      <c r="J16">
        <v>0.92300000000000004</v>
      </c>
      <c r="K16" t="s">
        <v>849</v>
      </c>
      <c r="L16" t="s">
        <v>56</v>
      </c>
      <c r="M16" t="s">
        <v>883</v>
      </c>
      <c r="N16">
        <v>5</v>
      </c>
      <c r="O16" t="s">
        <v>59</v>
      </c>
      <c r="P16" t="s">
        <v>59</v>
      </c>
      <c r="Q16">
        <v>0</v>
      </c>
      <c r="R16">
        <v>18</v>
      </c>
      <c r="S16">
        <v>1</v>
      </c>
      <c r="T16">
        <v>0</v>
      </c>
      <c r="U16">
        <v>0</v>
      </c>
      <c r="V16">
        <v>2</v>
      </c>
      <c r="W16" t="s">
        <v>94</v>
      </c>
      <c r="X16" t="s">
        <v>156</v>
      </c>
      <c r="Y16">
        <v>5</v>
      </c>
      <c r="Z16">
        <v>7.0487621905476402E-2</v>
      </c>
      <c r="AA16">
        <v>5</v>
      </c>
      <c r="AB16" t="s">
        <v>59</v>
      </c>
      <c r="AC16">
        <v>0</v>
      </c>
      <c r="AD16" t="s">
        <v>59</v>
      </c>
      <c r="AE16">
        <v>0</v>
      </c>
      <c r="AF16" t="s">
        <v>125</v>
      </c>
      <c r="AG16">
        <v>0</v>
      </c>
      <c r="AH16">
        <v>0.43326214289873799</v>
      </c>
      <c r="AI16" t="s">
        <v>849</v>
      </c>
      <c r="AJ16">
        <v>0.27880312140410601</v>
      </c>
      <c r="AK16" t="s">
        <v>849</v>
      </c>
      <c r="AL16">
        <f t="shared" si="0"/>
        <v>77</v>
      </c>
      <c r="AN16">
        <v>77</v>
      </c>
      <c r="AO16" s="1">
        <v>0</v>
      </c>
      <c r="AR16" s="1" t="s">
        <v>286</v>
      </c>
      <c r="AS16">
        <v>5</v>
      </c>
      <c r="BA16" t="s">
        <v>418</v>
      </c>
      <c r="BB16" t="s">
        <v>159</v>
      </c>
      <c r="BC16">
        <v>4</v>
      </c>
      <c r="BD16">
        <v>1</v>
      </c>
      <c r="BE16">
        <v>0</v>
      </c>
      <c r="BF16">
        <v>0</v>
      </c>
      <c r="BG16">
        <v>1</v>
      </c>
      <c r="BH16">
        <v>1</v>
      </c>
    </row>
    <row r="17" spans="1:60" x14ac:dyDescent="0.15">
      <c r="A17">
        <v>14</v>
      </c>
      <c r="B17" t="s">
        <v>160</v>
      </c>
      <c r="C17" t="s">
        <v>884</v>
      </c>
      <c r="D17" t="s">
        <v>324</v>
      </c>
      <c r="E17" t="s">
        <v>85</v>
      </c>
      <c r="F17">
        <v>15</v>
      </c>
      <c r="G17" t="s">
        <v>54</v>
      </c>
      <c r="H17">
        <v>30</v>
      </c>
      <c r="I17" t="s">
        <v>161</v>
      </c>
      <c r="J17">
        <v>0.88432304038004705</v>
      </c>
      <c r="K17" t="s">
        <v>849</v>
      </c>
      <c r="L17" t="s">
        <v>56</v>
      </c>
      <c r="M17" t="s">
        <v>885</v>
      </c>
      <c r="N17">
        <v>5</v>
      </c>
      <c r="O17" t="s">
        <v>56</v>
      </c>
      <c r="P17" t="s">
        <v>163</v>
      </c>
      <c r="Q17">
        <v>5</v>
      </c>
      <c r="R17">
        <v>137</v>
      </c>
      <c r="S17">
        <v>34</v>
      </c>
      <c r="T17">
        <v>33</v>
      </c>
      <c r="U17">
        <v>3</v>
      </c>
      <c r="V17">
        <v>5</v>
      </c>
      <c r="W17" t="s">
        <v>94</v>
      </c>
      <c r="X17" t="s">
        <v>164</v>
      </c>
      <c r="Y17">
        <v>5</v>
      </c>
      <c r="Z17">
        <v>8.6178147268408598E-2</v>
      </c>
      <c r="AA17">
        <v>5</v>
      </c>
      <c r="AB17" t="s">
        <v>56</v>
      </c>
      <c r="AC17">
        <v>5</v>
      </c>
      <c r="AD17" t="s">
        <v>60</v>
      </c>
      <c r="AE17">
        <v>5</v>
      </c>
      <c r="AF17" t="s">
        <v>61</v>
      </c>
      <c r="AG17">
        <v>5</v>
      </c>
      <c r="AH17">
        <v>-0.27481516142968798</v>
      </c>
      <c r="AI17" t="s">
        <v>855</v>
      </c>
      <c r="AJ17">
        <v>-5.2505021458945302</v>
      </c>
      <c r="AK17" t="s">
        <v>855</v>
      </c>
      <c r="AL17">
        <f t="shared" si="0"/>
        <v>92</v>
      </c>
      <c r="AN17">
        <v>92</v>
      </c>
      <c r="AO17" s="1">
        <v>0</v>
      </c>
      <c r="AR17" s="1" t="s">
        <v>104</v>
      </c>
      <c r="AS17">
        <v>5</v>
      </c>
      <c r="BA17" t="s">
        <v>886</v>
      </c>
      <c r="BB17" t="s">
        <v>167</v>
      </c>
      <c r="BC17" t="s">
        <v>69</v>
      </c>
      <c r="BD17">
        <v>34</v>
      </c>
      <c r="BE17">
        <v>26</v>
      </c>
      <c r="BF17">
        <v>0</v>
      </c>
      <c r="BG17">
        <v>60</v>
      </c>
      <c r="BH17">
        <v>34</v>
      </c>
    </row>
    <row r="18" spans="1:60" x14ac:dyDescent="0.15">
      <c r="A18">
        <v>15</v>
      </c>
      <c r="B18" t="s">
        <v>168</v>
      </c>
      <c r="C18" t="s">
        <v>887</v>
      </c>
      <c r="D18" t="s">
        <v>324</v>
      </c>
      <c r="E18" t="s">
        <v>85</v>
      </c>
      <c r="F18">
        <v>15</v>
      </c>
      <c r="G18" t="s">
        <v>71</v>
      </c>
      <c r="H18">
        <v>15</v>
      </c>
      <c r="I18" t="s">
        <v>170</v>
      </c>
      <c r="J18">
        <v>0.84999938302181799</v>
      </c>
      <c r="K18" t="s">
        <v>849</v>
      </c>
      <c r="L18" t="s">
        <v>56</v>
      </c>
      <c r="M18" t="s">
        <v>114</v>
      </c>
      <c r="N18">
        <v>5</v>
      </c>
      <c r="O18" t="s">
        <v>59</v>
      </c>
      <c r="P18" t="s">
        <v>59</v>
      </c>
      <c r="Q18">
        <v>0</v>
      </c>
      <c r="R18">
        <v>82</v>
      </c>
      <c r="S18">
        <v>10</v>
      </c>
      <c r="T18">
        <v>9</v>
      </c>
      <c r="U18">
        <v>3</v>
      </c>
      <c r="V18">
        <v>5</v>
      </c>
      <c r="W18" t="s">
        <v>94</v>
      </c>
      <c r="X18" t="s">
        <v>171</v>
      </c>
      <c r="Y18">
        <v>5</v>
      </c>
      <c r="Z18">
        <v>5.1326414951320398E-2</v>
      </c>
      <c r="AA18">
        <v>5</v>
      </c>
      <c r="AB18" t="s">
        <v>56</v>
      </c>
      <c r="AC18">
        <v>5</v>
      </c>
      <c r="AD18" t="s">
        <v>60</v>
      </c>
      <c r="AE18">
        <v>5</v>
      </c>
      <c r="AF18" t="s">
        <v>61</v>
      </c>
      <c r="AG18">
        <v>5</v>
      </c>
      <c r="AH18">
        <v>0.39106644098020299</v>
      </c>
      <c r="AI18" t="s">
        <v>849</v>
      </c>
      <c r="AJ18">
        <v>1.40971115597939</v>
      </c>
      <c r="AK18" t="s">
        <v>849</v>
      </c>
      <c r="AL18">
        <f t="shared" si="0"/>
        <v>80</v>
      </c>
      <c r="AN18">
        <v>75</v>
      </c>
      <c r="AO18" s="1">
        <v>0</v>
      </c>
      <c r="AR18" s="1" t="s">
        <v>729</v>
      </c>
      <c r="AS18">
        <v>5</v>
      </c>
      <c r="BA18" t="s">
        <v>888</v>
      </c>
      <c r="BB18" t="s">
        <v>174</v>
      </c>
      <c r="BC18">
        <v>1</v>
      </c>
      <c r="BD18">
        <v>10</v>
      </c>
      <c r="BE18">
        <v>14</v>
      </c>
      <c r="BF18">
        <v>0</v>
      </c>
      <c r="BG18">
        <v>24</v>
      </c>
      <c r="BH18">
        <v>10</v>
      </c>
    </row>
    <row r="19" spans="1:60" x14ac:dyDescent="0.15">
      <c r="A19">
        <v>16</v>
      </c>
      <c r="B19" t="s">
        <v>175</v>
      </c>
      <c r="C19" t="s">
        <v>889</v>
      </c>
      <c r="D19" t="s">
        <v>324</v>
      </c>
      <c r="E19" t="s">
        <v>59</v>
      </c>
      <c r="F19">
        <v>0</v>
      </c>
      <c r="G19" t="s">
        <v>82</v>
      </c>
      <c r="H19">
        <v>10</v>
      </c>
      <c r="I19" t="s">
        <v>176</v>
      </c>
      <c r="J19">
        <v>1</v>
      </c>
      <c r="K19" t="s">
        <v>849</v>
      </c>
      <c r="L19" t="s">
        <v>59</v>
      </c>
      <c r="M19" t="s">
        <v>59</v>
      </c>
      <c r="N19">
        <v>0</v>
      </c>
      <c r="O19" t="s">
        <v>59</v>
      </c>
      <c r="P19" t="s">
        <v>59</v>
      </c>
      <c r="Q19">
        <v>0</v>
      </c>
      <c r="R19">
        <v>25</v>
      </c>
      <c r="S19">
        <v>25</v>
      </c>
      <c r="T19">
        <v>0</v>
      </c>
      <c r="U19">
        <v>0</v>
      </c>
      <c r="V19">
        <v>2</v>
      </c>
      <c r="W19" t="s">
        <v>59</v>
      </c>
      <c r="X19" t="s">
        <v>59</v>
      </c>
      <c r="Y19">
        <v>0</v>
      </c>
      <c r="Z19">
        <v>1.1672796952942301E-2</v>
      </c>
      <c r="AA19">
        <v>0</v>
      </c>
      <c r="AB19" t="s">
        <v>56</v>
      </c>
      <c r="AC19">
        <v>5</v>
      </c>
      <c r="AD19" t="s">
        <v>59</v>
      </c>
      <c r="AE19">
        <v>0</v>
      </c>
      <c r="AF19" t="s">
        <v>125</v>
      </c>
      <c r="AG19">
        <v>0</v>
      </c>
      <c r="AH19">
        <v>53.045965909542304</v>
      </c>
      <c r="AI19" t="s">
        <v>849</v>
      </c>
      <c r="AJ19">
        <v>3.8331756465302398</v>
      </c>
      <c r="AK19" t="s">
        <v>849</v>
      </c>
      <c r="AL19">
        <f t="shared" si="0"/>
        <v>32</v>
      </c>
      <c r="AM19" t="s">
        <v>177</v>
      </c>
      <c r="AN19">
        <v>22</v>
      </c>
      <c r="AO19" s="1">
        <v>10</v>
      </c>
      <c r="AR19" s="1" t="s">
        <v>231</v>
      </c>
      <c r="AS19">
        <v>5</v>
      </c>
      <c r="BA19" t="s">
        <v>890</v>
      </c>
      <c r="BB19" t="s">
        <v>180</v>
      </c>
      <c r="BC19" t="s">
        <v>69</v>
      </c>
      <c r="BD19">
        <v>25</v>
      </c>
      <c r="BE19">
        <v>8</v>
      </c>
      <c r="BF19">
        <v>0</v>
      </c>
      <c r="BG19">
        <v>33</v>
      </c>
      <c r="BH19">
        <v>25</v>
      </c>
    </row>
    <row r="20" spans="1:60" x14ac:dyDescent="0.15">
      <c r="A20">
        <v>17</v>
      </c>
      <c r="B20" t="s">
        <v>181</v>
      </c>
      <c r="C20" t="s">
        <v>891</v>
      </c>
      <c r="D20" t="s">
        <v>324</v>
      </c>
      <c r="E20" t="s">
        <v>104</v>
      </c>
      <c r="F20">
        <v>5</v>
      </c>
      <c r="G20" t="s">
        <v>71</v>
      </c>
      <c r="H20">
        <v>15</v>
      </c>
      <c r="I20" t="s">
        <v>182</v>
      </c>
      <c r="J20">
        <v>0.54999992262862796</v>
      </c>
      <c r="K20" t="s">
        <v>855</v>
      </c>
      <c r="L20" t="s">
        <v>56</v>
      </c>
      <c r="M20" t="s">
        <v>183</v>
      </c>
      <c r="N20">
        <v>5</v>
      </c>
      <c r="O20" t="s">
        <v>59</v>
      </c>
      <c r="P20" t="s">
        <v>59</v>
      </c>
      <c r="Q20">
        <v>0</v>
      </c>
      <c r="R20">
        <v>66</v>
      </c>
      <c r="S20">
        <v>20</v>
      </c>
      <c r="T20">
        <v>19</v>
      </c>
      <c r="U20">
        <v>3</v>
      </c>
      <c r="V20">
        <v>5</v>
      </c>
      <c r="W20" t="s">
        <v>59</v>
      </c>
      <c r="X20" t="s">
        <v>59</v>
      </c>
      <c r="Y20">
        <v>0</v>
      </c>
      <c r="Z20">
        <v>5.3806262527254102E-2</v>
      </c>
      <c r="AA20">
        <v>5</v>
      </c>
      <c r="AB20" t="s">
        <v>56</v>
      </c>
      <c r="AC20">
        <v>5</v>
      </c>
      <c r="AD20" t="s">
        <v>60</v>
      </c>
      <c r="AE20">
        <v>5</v>
      </c>
      <c r="AF20" t="s">
        <v>61</v>
      </c>
      <c r="AG20">
        <v>5</v>
      </c>
      <c r="AH20">
        <v>0.32008654372974998</v>
      </c>
      <c r="AI20" t="s">
        <v>849</v>
      </c>
      <c r="AJ20">
        <v>0.304443931546589</v>
      </c>
      <c r="AK20" t="s">
        <v>849</v>
      </c>
      <c r="AL20">
        <f t="shared" si="0"/>
        <v>61</v>
      </c>
      <c r="AN20">
        <v>56</v>
      </c>
      <c r="AO20" s="1">
        <v>0</v>
      </c>
      <c r="AR20" s="1" t="s">
        <v>59</v>
      </c>
      <c r="AS20">
        <v>0</v>
      </c>
      <c r="BA20" t="s">
        <v>892</v>
      </c>
      <c r="BB20" t="s">
        <v>185</v>
      </c>
      <c r="BC20">
        <v>1</v>
      </c>
      <c r="BD20">
        <v>20</v>
      </c>
      <c r="BE20">
        <v>16</v>
      </c>
      <c r="BF20">
        <v>2</v>
      </c>
      <c r="BG20">
        <v>38</v>
      </c>
      <c r="BH20">
        <v>22</v>
      </c>
    </row>
    <row r="21" spans="1:60" x14ac:dyDescent="0.15">
      <c r="A21">
        <v>18</v>
      </c>
      <c r="B21" t="s">
        <v>167</v>
      </c>
      <c r="C21" t="s">
        <v>893</v>
      </c>
      <c r="D21" t="s">
        <v>324</v>
      </c>
      <c r="E21" t="s">
        <v>186</v>
      </c>
      <c r="F21">
        <v>0</v>
      </c>
      <c r="G21" t="s">
        <v>82</v>
      </c>
      <c r="H21">
        <v>10</v>
      </c>
      <c r="I21" t="s">
        <v>187</v>
      </c>
      <c r="J21">
        <v>1</v>
      </c>
      <c r="K21" t="s">
        <v>849</v>
      </c>
      <c r="L21" t="s">
        <v>56</v>
      </c>
      <c r="M21" t="s">
        <v>894</v>
      </c>
      <c r="N21">
        <v>5</v>
      </c>
      <c r="O21" t="s">
        <v>56</v>
      </c>
      <c r="P21" t="s">
        <v>189</v>
      </c>
      <c r="Q21">
        <v>5</v>
      </c>
      <c r="R21">
        <v>30</v>
      </c>
      <c r="S21">
        <v>4</v>
      </c>
      <c r="T21">
        <v>3</v>
      </c>
      <c r="U21">
        <v>3</v>
      </c>
      <c r="V21">
        <v>5</v>
      </c>
      <c r="W21" t="s">
        <v>59</v>
      </c>
      <c r="X21" t="s">
        <v>59</v>
      </c>
      <c r="Y21">
        <v>0</v>
      </c>
      <c r="Z21">
        <v>0.109236414891245</v>
      </c>
      <c r="AA21">
        <v>5</v>
      </c>
      <c r="AB21" t="s">
        <v>56</v>
      </c>
      <c r="AC21">
        <v>5</v>
      </c>
      <c r="AD21" t="s">
        <v>60</v>
      </c>
      <c r="AE21">
        <v>5</v>
      </c>
      <c r="AF21" t="s">
        <v>61</v>
      </c>
      <c r="AG21">
        <v>5</v>
      </c>
      <c r="AH21">
        <v>0.55724103234716105</v>
      </c>
      <c r="AI21" t="s">
        <v>849</v>
      </c>
      <c r="AJ21">
        <v>0.42734709867950998</v>
      </c>
      <c r="AK21" t="s">
        <v>849</v>
      </c>
      <c r="AL21">
        <f t="shared" si="0"/>
        <v>60</v>
      </c>
      <c r="AN21">
        <v>75</v>
      </c>
      <c r="AO21" s="1">
        <v>0</v>
      </c>
      <c r="BA21" t="s">
        <v>101</v>
      </c>
      <c r="BB21" t="s">
        <v>191</v>
      </c>
      <c r="BC21" t="s">
        <v>69</v>
      </c>
      <c r="BD21">
        <v>4</v>
      </c>
      <c r="BE21">
        <v>41</v>
      </c>
      <c r="BF21">
        <v>0</v>
      </c>
      <c r="BG21">
        <v>45</v>
      </c>
      <c r="BH21">
        <v>4</v>
      </c>
    </row>
    <row r="22" spans="1:60" x14ac:dyDescent="0.15">
      <c r="A22">
        <v>19</v>
      </c>
      <c r="B22" t="s">
        <v>192</v>
      </c>
      <c r="C22" t="s">
        <v>895</v>
      </c>
      <c r="D22" t="s">
        <v>345</v>
      </c>
      <c r="E22" t="s">
        <v>53</v>
      </c>
      <c r="F22">
        <v>10</v>
      </c>
      <c r="G22" t="s">
        <v>54</v>
      </c>
      <c r="H22">
        <v>30</v>
      </c>
      <c r="I22" t="s">
        <v>193</v>
      </c>
      <c r="J22">
        <v>0.82499999999999996</v>
      </c>
      <c r="K22" t="s">
        <v>849</v>
      </c>
      <c r="L22" t="s">
        <v>56</v>
      </c>
      <c r="M22" t="s">
        <v>194</v>
      </c>
      <c r="N22">
        <v>5</v>
      </c>
      <c r="O22" t="s">
        <v>56</v>
      </c>
      <c r="P22" t="s">
        <v>195</v>
      </c>
      <c r="Q22">
        <v>5</v>
      </c>
      <c r="R22">
        <v>30</v>
      </c>
      <c r="S22">
        <v>14</v>
      </c>
      <c r="T22">
        <v>13</v>
      </c>
      <c r="U22">
        <v>3</v>
      </c>
      <c r="V22">
        <v>5</v>
      </c>
      <c r="W22" t="s">
        <v>94</v>
      </c>
      <c r="X22" t="s">
        <v>196</v>
      </c>
      <c r="Y22">
        <v>5</v>
      </c>
      <c r="Z22">
        <v>5.7672749071343198E-2</v>
      </c>
      <c r="AA22">
        <v>5</v>
      </c>
      <c r="AB22" t="s">
        <v>56</v>
      </c>
      <c r="AC22">
        <v>5</v>
      </c>
      <c r="AD22" t="s">
        <v>60</v>
      </c>
      <c r="AE22">
        <v>5</v>
      </c>
      <c r="AF22" t="s">
        <v>61</v>
      </c>
      <c r="AG22">
        <v>5</v>
      </c>
      <c r="AH22">
        <v>0.161490135623335</v>
      </c>
      <c r="AI22" t="s">
        <v>849</v>
      </c>
      <c r="AJ22">
        <v>1.8503689172686899</v>
      </c>
      <c r="AK22" t="s">
        <v>849</v>
      </c>
      <c r="AL22">
        <f t="shared" si="0"/>
        <v>95</v>
      </c>
      <c r="AN22">
        <v>95</v>
      </c>
      <c r="AO22" s="1">
        <v>0</v>
      </c>
      <c r="BA22" t="s">
        <v>251</v>
      </c>
      <c r="BB22" t="s">
        <v>198</v>
      </c>
      <c r="BC22" t="s">
        <v>69</v>
      </c>
      <c r="BD22">
        <v>14</v>
      </c>
      <c r="BE22">
        <v>16</v>
      </c>
      <c r="BF22">
        <v>13</v>
      </c>
      <c r="BG22">
        <v>43</v>
      </c>
      <c r="BH22">
        <v>27</v>
      </c>
    </row>
    <row r="23" spans="1:60" x14ac:dyDescent="0.15">
      <c r="A23">
        <v>20</v>
      </c>
      <c r="B23" t="s">
        <v>199</v>
      </c>
      <c r="C23" t="s">
        <v>896</v>
      </c>
      <c r="D23" t="s">
        <v>324</v>
      </c>
      <c r="E23" t="s">
        <v>200</v>
      </c>
      <c r="F23">
        <v>5</v>
      </c>
      <c r="G23" t="s">
        <v>71</v>
      </c>
      <c r="H23">
        <v>15</v>
      </c>
      <c r="I23" t="s">
        <v>201</v>
      </c>
      <c r="J23">
        <v>0.86000769362323304</v>
      </c>
      <c r="K23" t="s">
        <v>849</v>
      </c>
      <c r="L23" t="s">
        <v>56</v>
      </c>
      <c r="M23" t="s">
        <v>183</v>
      </c>
      <c r="N23">
        <v>5</v>
      </c>
      <c r="O23" t="s">
        <v>59</v>
      </c>
      <c r="P23" t="s">
        <v>59</v>
      </c>
      <c r="Q23">
        <v>0</v>
      </c>
      <c r="R23">
        <v>25</v>
      </c>
      <c r="S23">
        <v>0</v>
      </c>
      <c r="T23">
        <v>0</v>
      </c>
      <c r="U23">
        <v>0</v>
      </c>
      <c r="V23">
        <v>2</v>
      </c>
      <c r="W23" t="s">
        <v>94</v>
      </c>
      <c r="X23" t="s">
        <v>202</v>
      </c>
      <c r="Y23">
        <v>5</v>
      </c>
      <c r="Z23">
        <v>5.0358386209799301E-2</v>
      </c>
      <c r="AA23">
        <v>5</v>
      </c>
      <c r="AB23" t="s">
        <v>56</v>
      </c>
      <c r="AC23">
        <v>5</v>
      </c>
      <c r="AD23" t="s">
        <v>59</v>
      </c>
      <c r="AE23">
        <v>0</v>
      </c>
      <c r="AF23" t="s">
        <v>61</v>
      </c>
      <c r="AG23">
        <v>5</v>
      </c>
      <c r="AH23">
        <v>0.26517415853788001</v>
      </c>
      <c r="AI23" t="s">
        <v>849</v>
      </c>
      <c r="AJ23">
        <v>0.37217699617997302</v>
      </c>
      <c r="AK23" t="s">
        <v>849</v>
      </c>
      <c r="AL23">
        <f t="shared" si="0"/>
        <v>62</v>
      </c>
      <c r="AN23">
        <v>57</v>
      </c>
      <c r="AO23" s="1">
        <v>0</v>
      </c>
      <c r="BA23" t="s">
        <v>897</v>
      </c>
      <c r="BB23" t="s">
        <v>149</v>
      </c>
      <c r="BC23">
        <v>3</v>
      </c>
      <c r="BD23">
        <v>0</v>
      </c>
      <c r="BE23">
        <v>10</v>
      </c>
      <c r="BF23">
        <v>0</v>
      </c>
      <c r="BG23">
        <v>10</v>
      </c>
      <c r="BH23">
        <v>0</v>
      </c>
    </row>
    <row r="24" spans="1:60" x14ac:dyDescent="0.15">
      <c r="A24">
        <v>21</v>
      </c>
      <c r="B24" t="s">
        <v>204</v>
      </c>
      <c r="C24" t="s">
        <v>898</v>
      </c>
      <c r="D24" t="s">
        <v>324</v>
      </c>
      <c r="E24" t="s">
        <v>81</v>
      </c>
      <c r="F24">
        <v>0</v>
      </c>
      <c r="G24" t="s">
        <v>82</v>
      </c>
      <c r="H24">
        <v>10</v>
      </c>
      <c r="I24" t="s">
        <v>899</v>
      </c>
      <c r="J24">
        <v>0.95999990670441504</v>
      </c>
      <c r="K24" t="s">
        <v>849</v>
      </c>
      <c r="L24" t="s">
        <v>56</v>
      </c>
      <c r="M24" t="s">
        <v>183</v>
      </c>
      <c r="N24">
        <v>5</v>
      </c>
      <c r="O24" t="s">
        <v>59</v>
      </c>
      <c r="P24" t="s">
        <v>59</v>
      </c>
      <c r="Q24">
        <v>0</v>
      </c>
      <c r="R24">
        <v>8</v>
      </c>
      <c r="S24">
        <v>2</v>
      </c>
      <c r="T24">
        <v>1</v>
      </c>
      <c r="U24">
        <v>1</v>
      </c>
      <c r="V24">
        <v>3</v>
      </c>
      <c r="W24" t="s">
        <v>94</v>
      </c>
      <c r="X24" t="s">
        <v>206</v>
      </c>
      <c r="Y24">
        <v>5</v>
      </c>
      <c r="Z24">
        <v>4.1810027642704299E-2</v>
      </c>
      <c r="AA24">
        <v>5</v>
      </c>
      <c r="AB24" t="s">
        <v>56</v>
      </c>
      <c r="AC24">
        <v>5</v>
      </c>
      <c r="AD24" t="s">
        <v>60</v>
      </c>
      <c r="AE24">
        <v>5</v>
      </c>
      <c r="AF24" t="s">
        <v>61</v>
      </c>
      <c r="AG24">
        <v>5</v>
      </c>
      <c r="AH24">
        <v>-4.5629578374204102E-2</v>
      </c>
      <c r="AI24" t="s">
        <v>855</v>
      </c>
      <c r="AJ24">
        <v>-0.86159258684059903</v>
      </c>
      <c r="AK24" t="s">
        <v>855</v>
      </c>
      <c r="AL24">
        <f t="shared" si="0"/>
        <v>50</v>
      </c>
      <c r="AN24">
        <v>55</v>
      </c>
      <c r="AO24" s="1">
        <v>0</v>
      </c>
      <c r="BA24" t="s">
        <v>412</v>
      </c>
      <c r="BB24" t="s">
        <v>208</v>
      </c>
      <c r="BC24" t="s">
        <v>69</v>
      </c>
      <c r="BD24">
        <v>2</v>
      </c>
      <c r="BE24">
        <v>17</v>
      </c>
      <c r="BF24">
        <v>0</v>
      </c>
      <c r="BG24">
        <v>19</v>
      </c>
      <c r="BH24">
        <v>2</v>
      </c>
    </row>
    <row r="25" spans="1:60" x14ac:dyDescent="0.15">
      <c r="A25">
        <v>22</v>
      </c>
      <c r="B25" t="s">
        <v>209</v>
      </c>
      <c r="C25" t="s">
        <v>900</v>
      </c>
      <c r="D25" t="s">
        <v>324</v>
      </c>
      <c r="E25" t="s">
        <v>169</v>
      </c>
      <c r="F25">
        <v>0</v>
      </c>
      <c r="G25" t="s">
        <v>82</v>
      </c>
      <c r="H25">
        <v>10</v>
      </c>
      <c r="I25" t="s">
        <v>210</v>
      </c>
      <c r="J25">
        <v>0.80000540259459596</v>
      </c>
      <c r="K25" t="s">
        <v>849</v>
      </c>
      <c r="L25" t="s">
        <v>56</v>
      </c>
      <c r="M25" t="s">
        <v>114</v>
      </c>
      <c r="N25">
        <v>5</v>
      </c>
      <c r="O25" t="s">
        <v>59</v>
      </c>
      <c r="P25" t="s">
        <v>59</v>
      </c>
      <c r="Q25">
        <v>0</v>
      </c>
      <c r="R25">
        <v>29</v>
      </c>
      <c r="S25">
        <v>2</v>
      </c>
      <c r="T25">
        <v>1</v>
      </c>
      <c r="U25">
        <v>1</v>
      </c>
      <c r="V25">
        <v>3</v>
      </c>
      <c r="W25" t="s">
        <v>59</v>
      </c>
      <c r="X25" t="s">
        <v>59</v>
      </c>
      <c r="Y25">
        <v>0</v>
      </c>
      <c r="Z25">
        <v>8.5579799698805303E-2</v>
      </c>
      <c r="AA25">
        <v>5</v>
      </c>
      <c r="AB25" t="s">
        <v>56</v>
      </c>
      <c r="AC25">
        <v>5</v>
      </c>
      <c r="AD25" t="s">
        <v>211</v>
      </c>
      <c r="AE25">
        <v>5</v>
      </c>
      <c r="AF25" t="s">
        <v>61</v>
      </c>
      <c r="AG25">
        <v>5</v>
      </c>
      <c r="AH25">
        <v>0.66509501169823304</v>
      </c>
      <c r="AI25" t="s">
        <v>849</v>
      </c>
      <c r="AJ25">
        <v>3.8505292926331198</v>
      </c>
      <c r="AK25" t="s">
        <v>849</v>
      </c>
      <c r="AL25">
        <f t="shared" si="0"/>
        <v>53</v>
      </c>
      <c r="AN25">
        <v>58</v>
      </c>
      <c r="AO25" s="1">
        <v>0</v>
      </c>
      <c r="BA25" t="s">
        <v>407</v>
      </c>
      <c r="BB25" t="s">
        <v>213</v>
      </c>
      <c r="BC25" t="s">
        <v>69</v>
      </c>
      <c r="BD25">
        <v>2</v>
      </c>
      <c r="BE25">
        <v>20</v>
      </c>
      <c r="BF25">
        <v>0</v>
      </c>
      <c r="BG25">
        <v>22</v>
      </c>
      <c r="BH25">
        <v>2</v>
      </c>
    </row>
    <row r="26" spans="1:60" x14ac:dyDescent="0.15">
      <c r="A26">
        <v>23</v>
      </c>
      <c r="B26" t="s">
        <v>214</v>
      </c>
      <c r="C26" t="s">
        <v>901</v>
      </c>
      <c r="D26" t="s">
        <v>324</v>
      </c>
      <c r="E26" t="s">
        <v>131</v>
      </c>
      <c r="F26">
        <v>5</v>
      </c>
      <c r="G26" t="s">
        <v>54</v>
      </c>
      <c r="H26">
        <v>30</v>
      </c>
      <c r="I26" t="s">
        <v>215</v>
      </c>
      <c r="J26">
        <v>0.69994018526402002</v>
      </c>
      <c r="K26" t="s">
        <v>517</v>
      </c>
      <c r="L26" t="s">
        <v>59</v>
      </c>
      <c r="M26" t="s">
        <v>59</v>
      </c>
      <c r="N26">
        <v>0</v>
      </c>
      <c r="O26" t="s">
        <v>59</v>
      </c>
      <c r="P26" t="s">
        <v>59</v>
      </c>
      <c r="Q26">
        <v>0</v>
      </c>
      <c r="R26">
        <v>17</v>
      </c>
      <c r="S26">
        <v>0</v>
      </c>
      <c r="T26">
        <v>0</v>
      </c>
      <c r="U26">
        <v>0</v>
      </c>
      <c r="V26">
        <v>2</v>
      </c>
      <c r="W26" t="s">
        <v>94</v>
      </c>
      <c r="X26" t="s">
        <v>216</v>
      </c>
      <c r="Y26">
        <v>5</v>
      </c>
      <c r="Z26">
        <v>1.94742769691712E-2</v>
      </c>
      <c r="AA26">
        <v>0</v>
      </c>
      <c r="AB26" t="s">
        <v>59</v>
      </c>
      <c r="AC26">
        <v>0</v>
      </c>
      <c r="AD26" t="s">
        <v>59</v>
      </c>
      <c r="AE26">
        <v>0</v>
      </c>
      <c r="AF26" t="s">
        <v>125</v>
      </c>
      <c r="AG26">
        <v>0</v>
      </c>
      <c r="AH26">
        <v>0.91457642087191904</v>
      </c>
      <c r="AI26" t="s">
        <v>849</v>
      </c>
      <c r="AJ26">
        <v>-0.93539213508109298</v>
      </c>
      <c r="AK26" t="s">
        <v>855</v>
      </c>
      <c r="AL26">
        <f t="shared" si="0"/>
        <v>51</v>
      </c>
      <c r="AN26">
        <v>51</v>
      </c>
      <c r="AO26" s="1">
        <v>0</v>
      </c>
      <c r="BA26" t="s">
        <v>902</v>
      </c>
      <c r="BB26" t="s">
        <v>218</v>
      </c>
      <c r="BC26" t="s">
        <v>69</v>
      </c>
      <c r="BD26">
        <v>0</v>
      </c>
      <c r="BE26">
        <v>17</v>
      </c>
      <c r="BF26">
        <v>0</v>
      </c>
      <c r="BG26">
        <v>17</v>
      </c>
      <c r="BH26">
        <v>0</v>
      </c>
    </row>
    <row r="27" spans="1:60" x14ac:dyDescent="0.15">
      <c r="A27">
        <v>24</v>
      </c>
      <c r="B27" t="s">
        <v>219</v>
      </c>
      <c r="C27" t="s">
        <v>903</v>
      </c>
      <c r="D27" t="s">
        <v>345</v>
      </c>
      <c r="E27" t="s">
        <v>169</v>
      </c>
      <c r="F27">
        <v>5</v>
      </c>
      <c r="G27" t="s">
        <v>71</v>
      </c>
      <c r="H27">
        <v>15</v>
      </c>
      <c r="I27" t="s">
        <v>220</v>
      </c>
      <c r="J27">
        <v>0.75930974179611199</v>
      </c>
      <c r="K27" t="s">
        <v>849</v>
      </c>
      <c r="L27" t="s">
        <v>56</v>
      </c>
      <c r="M27" t="s">
        <v>221</v>
      </c>
      <c r="N27">
        <v>5</v>
      </c>
      <c r="O27" t="s">
        <v>59</v>
      </c>
      <c r="P27" t="s">
        <v>59</v>
      </c>
      <c r="Q27">
        <v>0</v>
      </c>
      <c r="R27">
        <v>30</v>
      </c>
      <c r="S27">
        <v>3</v>
      </c>
      <c r="T27">
        <v>2</v>
      </c>
      <c r="U27">
        <v>2</v>
      </c>
      <c r="V27">
        <v>4</v>
      </c>
      <c r="W27" t="s">
        <v>59</v>
      </c>
      <c r="X27" t="s">
        <v>59</v>
      </c>
      <c r="Y27">
        <v>0</v>
      </c>
      <c r="Z27">
        <v>4.4254849181039897E-2</v>
      </c>
      <c r="AA27">
        <v>5</v>
      </c>
      <c r="AB27" t="s">
        <v>59</v>
      </c>
      <c r="AC27">
        <v>0</v>
      </c>
      <c r="AD27" t="s">
        <v>59</v>
      </c>
      <c r="AE27">
        <v>0</v>
      </c>
      <c r="AF27" t="s">
        <v>61</v>
      </c>
      <c r="AG27">
        <v>5</v>
      </c>
      <c r="AH27">
        <v>-0.12387952727005</v>
      </c>
      <c r="AI27" t="s">
        <v>855</v>
      </c>
      <c r="AJ27">
        <v>-1.9493649688777299</v>
      </c>
      <c r="AK27" t="s">
        <v>855</v>
      </c>
      <c r="AL27">
        <f t="shared" si="0"/>
        <v>46</v>
      </c>
      <c r="AN27">
        <v>36</v>
      </c>
      <c r="AO27" s="1">
        <v>5</v>
      </c>
      <c r="BA27" t="s">
        <v>904</v>
      </c>
      <c r="BB27" t="s">
        <v>223</v>
      </c>
      <c r="BC27" t="s">
        <v>69</v>
      </c>
      <c r="BD27">
        <v>3</v>
      </c>
      <c r="BE27">
        <v>13</v>
      </c>
      <c r="BF27">
        <v>1</v>
      </c>
      <c r="BG27">
        <v>17</v>
      </c>
      <c r="BH27">
        <v>4</v>
      </c>
    </row>
    <row r="28" spans="1:60" x14ac:dyDescent="0.15">
      <c r="A28">
        <v>25</v>
      </c>
      <c r="B28" t="s">
        <v>224</v>
      </c>
      <c r="C28" t="s">
        <v>905</v>
      </c>
      <c r="D28" t="s">
        <v>324</v>
      </c>
      <c r="E28" t="s">
        <v>96</v>
      </c>
      <c r="F28">
        <v>15</v>
      </c>
      <c r="G28" t="s">
        <v>71</v>
      </c>
      <c r="H28">
        <v>15</v>
      </c>
      <c r="I28" t="s">
        <v>220</v>
      </c>
      <c r="J28">
        <v>0.64929339606218905</v>
      </c>
      <c r="K28" t="s">
        <v>517</v>
      </c>
      <c r="L28" t="s">
        <v>56</v>
      </c>
      <c r="M28" t="s">
        <v>906</v>
      </c>
      <c r="N28">
        <v>5</v>
      </c>
      <c r="O28" t="s">
        <v>59</v>
      </c>
      <c r="P28" t="s">
        <v>59</v>
      </c>
      <c r="Q28">
        <v>0</v>
      </c>
      <c r="R28">
        <v>20</v>
      </c>
      <c r="S28">
        <v>4</v>
      </c>
      <c r="T28">
        <v>3</v>
      </c>
      <c r="U28">
        <v>3</v>
      </c>
      <c r="V28">
        <v>5</v>
      </c>
      <c r="W28" t="s">
        <v>94</v>
      </c>
      <c r="X28" t="s">
        <v>226</v>
      </c>
      <c r="Y28">
        <v>5</v>
      </c>
      <c r="Z28">
        <v>7.2527602128440394E-2</v>
      </c>
      <c r="AA28">
        <v>5</v>
      </c>
      <c r="AB28" t="s">
        <v>56</v>
      </c>
      <c r="AC28">
        <v>5</v>
      </c>
      <c r="AD28" t="s">
        <v>227</v>
      </c>
      <c r="AE28">
        <v>5</v>
      </c>
      <c r="AF28" t="s">
        <v>61</v>
      </c>
      <c r="AG28">
        <v>5</v>
      </c>
      <c r="AH28">
        <v>0.73748987277847</v>
      </c>
      <c r="AI28" t="s">
        <v>849</v>
      </c>
      <c r="AJ28">
        <v>1.12044140879184</v>
      </c>
      <c r="AK28" t="s">
        <v>849</v>
      </c>
      <c r="AL28">
        <f t="shared" si="0"/>
        <v>78</v>
      </c>
      <c r="AN28">
        <v>73</v>
      </c>
      <c r="AO28" s="1">
        <v>0</v>
      </c>
      <c r="BA28" t="s">
        <v>907</v>
      </c>
      <c r="BB28" t="s">
        <v>229</v>
      </c>
      <c r="BC28" t="s">
        <v>69</v>
      </c>
      <c r="BD28">
        <v>4</v>
      </c>
      <c r="BE28">
        <v>2</v>
      </c>
      <c r="BF28">
        <v>0</v>
      </c>
      <c r="BG28">
        <v>6</v>
      </c>
      <c r="BH28">
        <v>4</v>
      </c>
    </row>
    <row r="29" spans="1:60" x14ac:dyDescent="0.15">
      <c r="A29">
        <v>26</v>
      </c>
      <c r="B29" t="s">
        <v>230</v>
      </c>
      <c r="C29" t="s">
        <v>908</v>
      </c>
      <c r="D29" t="s">
        <v>324</v>
      </c>
      <c r="E29" t="s">
        <v>231</v>
      </c>
      <c r="F29">
        <v>0</v>
      </c>
      <c r="G29" t="s">
        <v>82</v>
      </c>
      <c r="H29">
        <v>10</v>
      </c>
      <c r="I29" t="s">
        <v>232</v>
      </c>
      <c r="J29">
        <v>0.8</v>
      </c>
      <c r="K29" t="s">
        <v>849</v>
      </c>
      <c r="L29" t="s">
        <v>56</v>
      </c>
      <c r="M29" t="s">
        <v>233</v>
      </c>
      <c r="N29">
        <v>5</v>
      </c>
      <c r="O29" t="s">
        <v>59</v>
      </c>
      <c r="P29" t="s">
        <v>59</v>
      </c>
      <c r="Q29">
        <v>0</v>
      </c>
      <c r="R29">
        <v>1</v>
      </c>
      <c r="S29">
        <v>1</v>
      </c>
      <c r="T29">
        <v>0</v>
      </c>
      <c r="U29">
        <v>0</v>
      </c>
      <c r="V29">
        <v>2</v>
      </c>
      <c r="W29" t="s">
        <v>59</v>
      </c>
      <c r="X29" t="s">
        <v>59</v>
      </c>
      <c r="Y29">
        <v>0</v>
      </c>
      <c r="Z29">
        <v>0.41066777172626101</v>
      </c>
      <c r="AA29">
        <v>5</v>
      </c>
      <c r="AB29" t="s">
        <v>59</v>
      </c>
      <c r="AC29">
        <v>0</v>
      </c>
      <c r="AD29" t="s">
        <v>59</v>
      </c>
      <c r="AE29">
        <v>0</v>
      </c>
      <c r="AF29" t="s">
        <v>61</v>
      </c>
      <c r="AG29">
        <v>5</v>
      </c>
      <c r="AH29">
        <v>3.3738127332562602</v>
      </c>
      <c r="AI29" t="s">
        <v>849</v>
      </c>
      <c r="AJ29">
        <v>1.8199037122488599</v>
      </c>
      <c r="AK29" t="s">
        <v>849</v>
      </c>
      <c r="AL29">
        <f t="shared" si="0"/>
        <v>42</v>
      </c>
      <c r="AN29">
        <v>47</v>
      </c>
      <c r="AO29" s="1">
        <v>0</v>
      </c>
      <c r="BA29" t="s">
        <v>909</v>
      </c>
      <c r="BB29" t="s">
        <v>235</v>
      </c>
      <c r="BC29" t="s">
        <v>69</v>
      </c>
      <c r="BD29">
        <v>1</v>
      </c>
      <c r="BE29">
        <v>40</v>
      </c>
      <c r="BF29">
        <v>0</v>
      </c>
      <c r="BG29">
        <v>41</v>
      </c>
      <c r="BH29">
        <v>1</v>
      </c>
    </row>
    <row r="30" spans="1:60" x14ac:dyDescent="0.15">
      <c r="A30">
        <v>27</v>
      </c>
      <c r="B30" t="s">
        <v>236</v>
      </c>
      <c r="C30" t="s">
        <v>910</v>
      </c>
      <c r="D30" t="s">
        <v>324</v>
      </c>
      <c r="E30" t="s">
        <v>53</v>
      </c>
      <c r="F30">
        <v>10</v>
      </c>
      <c r="G30" t="s">
        <v>54</v>
      </c>
      <c r="H30">
        <v>30</v>
      </c>
      <c r="I30" t="s">
        <v>193</v>
      </c>
      <c r="J30">
        <v>0.988300026023329</v>
      </c>
      <c r="K30" t="s">
        <v>849</v>
      </c>
      <c r="L30" t="s">
        <v>56</v>
      </c>
      <c r="M30" t="s">
        <v>894</v>
      </c>
      <c r="N30">
        <v>5</v>
      </c>
      <c r="O30" t="s">
        <v>59</v>
      </c>
      <c r="P30" t="s">
        <v>59</v>
      </c>
      <c r="Q30">
        <v>0</v>
      </c>
      <c r="R30">
        <v>12</v>
      </c>
      <c r="S30">
        <v>1</v>
      </c>
      <c r="T30">
        <v>0</v>
      </c>
      <c r="U30">
        <v>0</v>
      </c>
      <c r="V30">
        <v>2</v>
      </c>
      <c r="W30" t="s">
        <v>59</v>
      </c>
      <c r="X30" t="s">
        <v>59</v>
      </c>
      <c r="Y30">
        <v>0</v>
      </c>
      <c r="Z30">
        <v>6.8863278021002394E-2</v>
      </c>
      <c r="AA30">
        <v>5</v>
      </c>
      <c r="AB30" t="s">
        <v>56</v>
      </c>
      <c r="AC30">
        <v>5</v>
      </c>
      <c r="AD30" t="s">
        <v>59</v>
      </c>
      <c r="AE30">
        <v>0</v>
      </c>
      <c r="AF30" t="s">
        <v>125</v>
      </c>
      <c r="AG30">
        <v>0</v>
      </c>
      <c r="AH30">
        <v>-6.6824802952289805E-2</v>
      </c>
      <c r="AI30" t="s">
        <v>855</v>
      </c>
      <c r="AJ30">
        <v>-0.10295007021201</v>
      </c>
      <c r="AK30" t="s">
        <v>855</v>
      </c>
      <c r="AL30">
        <f t="shared" si="0"/>
        <v>64</v>
      </c>
      <c r="AN30">
        <v>64</v>
      </c>
      <c r="AO30" s="1">
        <v>0</v>
      </c>
      <c r="BA30" t="s">
        <v>68</v>
      </c>
      <c r="BB30" t="s">
        <v>238</v>
      </c>
      <c r="BC30">
        <v>7</v>
      </c>
      <c r="BD30">
        <v>1</v>
      </c>
      <c r="BE30">
        <v>25</v>
      </c>
      <c r="BF30">
        <v>3</v>
      </c>
      <c r="BG30">
        <v>29</v>
      </c>
      <c r="BH30">
        <v>4</v>
      </c>
    </row>
    <row r="31" spans="1:60" x14ac:dyDescent="0.15">
      <c r="A31">
        <v>28</v>
      </c>
      <c r="B31" t="s">
        <v>239</v>
      </c>
      <c r="C31" t="s">
        <v>911</v>
      </c>
      <c r="D31" t="s">
        <v>345</v>
      </c>
      <c r="E31" t="s">
        <v>85</v>
      </c>
      <c r="F31">
        <v>15</v>
      </c>
      <c r="G31" t="s">
        <v>54</v>
      </c>
      <c r="H31">
        <v>30</v>
      </c>
      <c r="I31" t="s">
        <v>240</v>
      </c>
      <c r="J31">
        <v>0.77839999999999998</v>
      </c>
      <c r="K31" t="s">
        <v>849</v>
      </c>
      <c r="L31" t="s">
        <v>56</v>
      </c>
      <c r="M31" t="s">
        <v>183</v>
      </c>
      <c r="N31">
        <v>5</v>
      </c>
      <c r="O31" t="s">
        <v>56</v>
      </c>
      <c r="P31" t="s">
        <v>912</v>
      </c>
      <c r="Q31">
        <v>5</v>
      </c>
      <c r="R31">
        <v>64</v>
      </c>
      <c r="S31">
        <v>7</v>
      </c>
      <c r="T31">
        <v>6</v>
      </c>
      <c r="U31">
        <v>3</v>
      </c>
      <c r="V31">
        <v>5</v>
      </c>
      <c r="W31" t="s">
        <v>242</v>
      </c>
      <c r="X31" t="s">
        <v>243</v>
      </c>
      <c r="Y31">
        <v>5</v>
      </c>
      <c r="Z31">
        <v>3.1117668290599702E-2</v>
      </c>
      <c r="AA31">
        <v>5</v>
      </c>
      <c r="AB31" t="s">
        <v>56</v>
      </c>
      <c r="AC31">
        <v>5</v>
      </c>
      <c r="AD31" t="s">
        <v>59</v>
      </c>
      <c r="AE31">
        <v>0</v>
      </c>
      <c r="AF31" t="s">
        <v>61</v>
      </c>
      <c r="AG31">
        <v>5</v>
      </c>
      <c r="AH31">
        <v>9.8752340345519302E-2</v>
      </c>
      <c r="AI31" t="s">
        <v>873</v>
      </c>
      <c r="AJ31">
        <v>7.94928867850264E-3</v>
      </c>
      <c r="AK31" t="s">
        <v>517</v>
      </c>
      <c r="AL31">
        <f t="shared" si="0"/>
        <v>92</v>
      </c>
      <c r="AN31">
        <v>47</v>
      </c>
      <c r="AO31" s="1">
        <v>45</v>
      </c>
      <c r="BA31" t="s">
        <v>913</v>
      </c>
      <c r="BB31" t="s">
        <v>245</v>
      </c>
      <c r="BC31">
        <v>1</v>
      </c>
      <c r="BD31">
        <v>7</v>
      </c>
      <c r="BE31">
        <v>1</v>
      </c>
      <c r="BF31">
        <v>0</v>
      </c>
      <c r="BG31">
        <v>8</v>
      </c>
      <c r="BH31">
        <v>7</v>
      </c>
    </row>
    <row r="32" spans="1:60" x14ac:dyDescent="0.15">
      <c r="A32">
        <v>29</v>
      </c>
      <c r="B32" t="s">
        <v>246</v>
      </c>
      <c r="C32" t="s">
        <v>914</v>
      </c>
      <c r="D32" t="s">
        <v>324</v>
      </c>
      <c r="E32" t="s">
        <v>81</v>
      </c>
      <c r="F32">
        <v>0</v>
      </c>
      <c r="G32" t="s">
        <v>82</v>
      </c>
      <c r="H32">
        <v>10</v>
      </c>
      <c r="I32" t="s">
        <v>915</v>
      </c>
      <c r="J32">
        <v>1</v>
      </c>
      <c r="K32" t="s">
        <v>849</v>
      </c>
      <c r="L32" t="s">
        <v>56</v>
      </c>
      <c r="M32" t="s">
        <v>114</v>
      </c>
      <c r="N32">
        <v>5</v>
      </c>
      <c r="O32" t="s">
        <v>56</v>
      </c>
      <c r="P32" t="s">
        <v>916</v>
      </c>
      <c r="Q32">
        <v>5</v>
      </c>
      <c r="R32">
        <v>36</v>
      </c>
      <c r="S32">
        <v>10</v>
      </c>
      <c r="T32">
        <v>9</v>
      </c>
      <c r="U32">
        <v>3</v>
      </c>
      <c r="V32">
        <v>5</v>
      </c>
      <c r="W32" t="s">
        <v>94</v>
      </c>
      <c r="X32" t="s">
        <v>249</v>
      </c>
      <c r="Y32">
        <v>5</v>
      </c>
      <c r="Z32">
        <v>4.0349813174051397E-2</v>
      </c>
      <c r="AA32">
        <v>5</v>
      </c>
      <c r="AB32" t="s">
        <v>56</v>
      </c>
      <c r="AC32">
        <v>5</v>
      </c>
      <c r="AD32" t="s">
        <v>60</v>
      </c>
      <c r="AE32">
        <v>5</v>
      </c>
      <c r="AF32" t="s">
        <v>61</v>
      </c>
      <c r="AG32">
        <v>5</v>
      </c>
      <c r="AH32">
        <v>0.122431065545705</v>
      </c>
      <c r="AI32" t="s">
        <v>849</v>
      </c>
      <c r="AJ32">
        <v>0.65590752710671596</v>
      </c>
      <c r="AK32" t="s">
        <v>849</v>
      </c>
      <c r="AL32">
        <f t="shared" si="0"/>
        <v>65</v>
      </c>
      <c r="AN32">
        <v>70</v>
      </c>
      <c r="AO32" s="1">
        <v>0</v>
      </c>
      <c r="BA32" t="s">
        <v>553</v>
      </c>
      <c r="BB32" t="s">
        <v>251</v>
      </c>
      <c r="BC32">
        <v>1</v>
      </c>
      <c r="BD32">
        <v>10</v>
      </c>
      <c r="BE32">
        <v>30</v>
      </c>
      <c r="BF32">
        <v>0</v>
      </c>
      <c r="BG32">
        <v>40</v>
      </c>
      <c r="BH32">
        <v>10</v>
      </c>
    </row>
    <row r="33" spans="1:60" x14ac:dyDescent="0.15">
      <c r="A33">
        <v>30</v>
      </c>
      <c r="B33" t="s">
        <v>252</v>
      </c>
      <c r="C33" t="s">
        <v>917</v>
      </c>
      <c r="D33" t="s">
        <v>324</v>
      </c>
      <c r="E33" t="s">
        <v>169</v>
      </c>
      <c r="F33">
        <v>0</v>
      </c>
      <c r="G33" t="s">
        <v>82</v>
      </c>
      <c r="H33">
        <v>10</v>
      </c>
      <c r="I33" t="s">
        <v>253</v>
      </c>
      <c r="J33">
        <v>0.71550000000000002</v>
      </c>
      <c r="K33" t="s">
        <v>849</v>
      </c>
      <c r="L33" t="s">
        <v>56</v>
      </c>
      <c r="M33" t="s">
        <v>194</v>
      </c>
      <c r="N33">
        <v>5</v>
      </c>
      <c r="O33" t="s">
        <v>59</v>
      </c>
      <c r="P33" t="s">
        <v>59</v>
      </c>
      <c r="Q33">
        <v>0</v>
      </c>
      <c r="R33">
        <v>52</v>
      </c>
      <c r="S33">
        <v>11</v>
      </c>
      <c r="T33">
        <v>10</v>
      </c>
      <c r="U33">
        <v>3</v>
      </c>
      <c r="V33">
        <v>5</v>
      </c>
      <c r="W33" t="s">
        <v>59</v>
      </c>
      <c r="X33" t="s">
        <v>59</v>
      </c>
      <c r="Y33">
        <v>0</v>
      </c>
      <c r="Z33">
        <v>4.2586624484479099E-2</v>
      </c>
      <c r="AA33">
        <v>5</v>
      </c>
      <c r="AB33" t="s">
        <v>56</v>
      </c>
      <c r="AC33">
        <v>5</v>
      </c>
      <c r="AD33" t="s">
        <v>60</v>
      </c>
      <c r="AE33">
        <v>5</v>
      </c>
      <c r="AF33" t="s">
        <v>61</v>
      </c>
      <c r="AG33">
        <v>5</v>
      </c>
      <c r="AH33">
        <v>0.16110550980052901</v>
      </c>
      <c r="AI33" t="s">
        <v>849</v>
      </c>
      <c r="AJ33">
        <v>0.41834946388746502</v>
      </c>
      <c r="AK33" t="s">
        <v>849</v>
      </c>
      <c r="AL33">
        <f t="shared" si="0"/>
        <v>55</v>
      </c>
      <c r="AN33">
        <v>45</v>
      </c>
      <c r="AO33" s="1">
        <v>15</v>
      </c>
      <c r="BA33" t="s">
        <v>918</v>
      </c>
      <c r="BB33" t="s">
        <v>255</v>
      </c>
      <c r="BC33" t="s">
        <v>69</v>
      </c>
      <c r="BD33">
        <v>11</v>
      </c>
      <c r="BE33">
        <v>24</v>
      </c>
      <c r="BF33">
        <v>0</v>
      </c>
      <c r="BG33">
        <v>35</v>
      </c>
      <c r="BH33">
        <v>11</v>
      </c>
    </row>
    <row r="34" spans="1:60" x14ac:dyDescent="0.15">
      <c r="A34">
        <v>31</v>
      </c>
      <c r="B34" t="s">
        <v>256</v>
      </c>
      <c r="C34" t="s">
        <v>919</v>
      </c>
      <c r="D34" t="s">
        <v>324</v>
      </c>
      <c r="E34" t="s">
        <v>96</v>
      </c>
      <c r="F34">
        <v>15</v>
      </c>
      <c r="G34" t="s">
        <v>257</v>
      </c>
      <c r="H34">
        <v>20</v>
      </c>
      <c r="I34" t="s">
        <v>258</v>
      </c>
      <c r="J34">
        <v>0.98489914838492398</v>
      </c>
      <c r="K34" t="s">
        <v>849</v>
      </c>
      <c r="L34" t="s">
        <v>56</v>
      </c>
      <c r="M34" t="s">
        <v>114</v>
      </c>
      <c r="N34">
        <v>5</v>
      </c>
      <c r="O34" t="s">
        <v>59</v>
      </c>
      <c r="P34" t="s">
        <v>59</v>
      </c>
      <c r="Q34">
        <v>0</v>
      </c>
      <c r="R34">
        <v>36</v>
      </c>
      <c r="S34">
        <v>4</v>
      </c>
      <c r="T34">
        <v>3</v>
      </c>
      <c r="U34">
        <v>3</v>
      </c>
      <c r="V34">
        <v>5</v>
      </c>
      <c r="W34" t="s">
        <v>59</v>
      </c>
      <c r="X34" t="s">
        <v>59</v>
      </c>
      <c r="Y34">
        <v>0</v>
      </c>
      <c r="Z34">
        <v>0.13700667355690799</v>
      </c>
      <c r="AA34">
        <v>5</v>
      </c>
      <c r="AB34" t="s">
        <v>56</v>
      </c>
      <c r="AC34">
        <v>5</v>
      </c>
      <c r="AD34" t="s">
        <v>59</v>
      </c>
      <c r="AE34">
        <v>0</v>
      </c>
      <c r="AF34" t="s">
        <v>61</v>
      </c>
      <c r="AG34">
        <v>5</v>
      </c>
      <c r="AH34">
        <v>1.91468587103516E-2</v>
      </c>
      <c r="AI34" t="s">
        <v>517</v>
      </c>
      <c r="AJ34">
        <v>0.330652568333696</v>
      </c>
      <c r="AK34" t="s">
        <v>849</v>
      </c>
      <c r="AL34">
        <f t="shared" si="0"/>
        <v>73</v>
      </c>
      <c r="AN34">
        <v>38</v>
      </c>
      <c r="AO34" s="1">
        <v>35</v>
      </c>
      <c r="BA34" t="s">
        <v>920</v>
      </c>
      <c r="BB34" t="s">
        <v>204</v>
      </c>
      <c r="BC34" t="s">
        <v>69</v>
      </c>
      <c r="BD34">
        <v>4</v>
      </c>
      <c r="BE34">
        <v>6</v>
      </c>
      <c r="BF34">
        <v>0</v>
      </c>
      <c r="BG34">
        <v>10</v>
      </c>
      <c r="BH34">
        <v>4</v>
      </c>
    </row>
    <row r="35" spans="1:60" x14ac:dyDescent="0.15">
      <c r="A35">
        <v>32</v>
      </c>
      <c r="B35" t="s">
        <v>185</v>
      </c>
      <c r="C35" t="s">
        <v>921</v>
      </c>
      <c r="D35" t="s">
        <v>324</v>
      </c>
      <c r="E35" t="s">
        <v>59</v>
      </c>
      <c r="F35">
        <v>0</v>
      </c>
      <c r="G35" t="s">
        <v>59</v>
      </c>
      <c r="H35">
        <v>0</v>
      </c>
      <c r="I35" t="s">
        <v>59</v>
      </c>
      <c r="J35">
        <v>0.35</v>
      </c>
      <c r="K35" t="s">
        <v>922</v>
      </c>
      <c r="L35" t="s">
        <v>59</v>
      </c>
      <c r="M35" t="s">
        <v>59</v>
      </c>
      <c r="N35">
        <v>0</v>
      </c>
      <c r="O35" t="s">
        <v>59</v>
      </c>
      <c r="P35" t="s">
        <v>59</v>
      </c>
      <c r="Q35">
        <v>0</v>
      </c>
      <c r="R35">
        <v>23</v>
      </c>
      <c r="S35">
        <v>5</v>
      </c>
      <c r="T35">
        <v>4</v>
      </c>
      <c r="U35">
        <v>3</v>
      </c>
      <c r="V35">
        <v>5</v>
      </c>
      <c r="W35" t="s">
        <v>59</v>
      </c>
      <c r="X35" t="s">
        <v>59</v>
      </c>
      <c r="Y35">
        <v>0</v>
      </c>
      <c r="Z35">
        <v>5.74053702673024E-2</v>
      </c>
      <c r="AA35">
        <v>5</v>
      </c>
      <c r="AB35" t="s">
        <v>59</v>
      </c>
      <c r="AC35">
        <v>0</v>
      </c>
      <c r="AD35" t="s">
        <v>59</v>
      </c>
      <c r="AE35">
        <v>0</v>
      </c>
      <c r="AF35" t="s">
        <v>125</v>
      </c>
      <c r="AG35">
        <v>0</v>
      </c>
      <c r="AH35">
        <v>2.4681600830592801E-2</v>
      </c>
      <c r="AI35" t="s">
        <v>517</v>
      </c>
      <c r="AJ35">
        <v>-0.57237393358079303</v>
      </c>
      <c r="AK35" t="s">
        <v>855</v>
      </c>
      <c r="AL35">
        <f t="shared" si="0"/>
        <v>14</v>
      </c>
      <c r="AN35">
        <v>14</v>
      </c>
      <c r="AO35" s="1">
        <v>0</v>
      </c>
      <c r="BA35" t="s">
        <v>478</v>
      </c>
      <c r="BB35" t="s">
        <v>261</v>
      </c>
      <c r="BC35">
        <v>7</v>
      </c>
      <c r="BD35">
        <v>5</v>
      </c>
      <c r="BE35">
        <v>8</v>
      </c>
      <c r="BF35">
        <v>0</v>
      </c>
      <c r="BG35">
        <v>13</v>
      </c>
      <c r="BH35">
        <v>5</v>
      </c>
    </row>
    <row r="36" spans="1:60" x14ac:dyDescent="0.15">
      <c r="A36">
        <v>33</v>
      </c>
      <c r="B36" t="s">
        <v>262</v>
      </c>
      <c r="C36" t="s">
        <v>923</v>
      </c>
      <c r="D36" t="s">
        <v>324</v>
      </c>
      <c r="E36" t="s">
        <v>96</v>
      </c>
      <c r="F36">
        <v>15</v>
      </c>
      <c r="G36" t="s">
        <v>71</v>
      </c>
      <c r="H36">
        <v>15</v>
      </c>
      <c r="I36" t="s">
        <v>263</v>
      </c>
      <c r="J36">
        <v>0.82980843179752495</v>
      </c>
      <c r="K36" t="s">
        <v>849</v>
      </c>
      <c r="L36" t="s">
        <v>56</v>
      </c>
      <c r="M36" t="s">
        <v>264</v>
      </c>
      <c r="N36">
        <v>5</v>
      </c>
      <c r="O36" t="s">
        <v>56</v>
      </c>
      <c r="P36" t="s">
        <v>265</v>
      </c>
      <c r="Q36">
        <v>5</v>
      </c>
      <c r="R36">
        <v>13</v>
      </c>
      <c r="S36">
        <v>12</v>
      </c>
      <c r="T36">
        <v>11</v>
      </c>
      <c r="U36">
        <v>3</v>
      </c>
      <c r="V36">
        <v>5</v>
      </c>
      <c r="W36" t="s">
        <v>94</v>
      </c>
      <c r="X36" t="s">
        <v>266</v>
      </c>
      <c r="Y36">
        <v>5</v>
      </c>
      <c r="Z36">
        <v>0.12586083339159601</v>
      </c>
      <c r="AA36">
        <v>5</v>
      </c>
      <c r="AB36" t="s">
        <v>56</v>
      </c>
      <c r="AC36">
        <v>5</v>
      </c>
      <c r="AD36" t="s">
        <v>59</v>
      </c>
      <c r="AE36">
        <v>0</v>
      </c>
      <c r="AF36" t="s">
        <v>61</v>
      </c>
      <c r="AG36">
        <v>5</v>
      </c>
      <c r="AH36">
        <v>0.15543454745589</v>
      </c>
      <c r="AI36" t="s">
        <v>849</v>
      </c>
      <c r="AJ36">
        <v>1.14222951310584</v>
      </c>
      <c r="AK36" t="s">
        <v>849</v>
      </c>
      <c r="AL36">
        <f t="shared" si="0"/>
        <v>80</v>
      </c>
      <c r="AN36">
        <v>75</v>
      </c>
      <c r="AO36" s="1">
        <v>0</v>
      </c>
      <c r="BA36" t="s">
        <v>924</v>
      </c>
      <c r="BB36" t="s">
        <v>268</v>
      </c>
      <c r="BC36">
        <v>6</v>
      </c>
      <c r="BD36">
        <v>12</v>
      </c>
      <c r="BE36">
        <v>15</v>
      </c>
      <c r="BF36">
        <v>0</v>
      </c>
      <c r="BG36">
        <v>27</v>
      </c>
      <c r="BH36">
        <v>12</v>
      </c>
    </row>
    <row r="37" spans="1:60" x14ac:dyDescent="0.15">
      <c r="A37">
        <v>34</v>
      </c>
      <c r="B37" t="s">
        <v>269</v>
      </c>
      <c r="C37" t="s">
        <v>925</v>
      </c>
      <c r="D37" t="s">
        <v>324</v>
      </c>
      <c r="E37" t="s">
        <v>59</v>
      </c>
      <c r="F37">
        <v>0</v>
      </c>
      <c r="G37" t="s">
        <v>82</v>
      </c>
      <c r="H37">
        <v>10</v>
      </c>
      <c r="I37" t="s">
        <v>270</v>
      </c>
      <c r="J37">
        <v>0.94879926660374603</v>
      </c>
      <c r="K37" t="s">
        <v>849</v>
      </c>
      <c r="L37" t="s">
        <v>56</v>
      </c>
      <c r="M37" t="s">
        <v>114</v>
      </c>
      <c r="N37">
        <v>5</v>
      </c>
      <c r="O37" t="s">
        <v>59</v>
      </c>
      <c r="P37" t="s">
        <v>59</v>
      </c>
      <c r="Q37">
        <v>0</v>
      </c>
      <c r="R37">
        <v>41</v>
      </c>
      <c r="S37">
        <v>1</v>
      </c>
      <c r="T37">
        <v>0</v>
      </c>
      <c r="U37">
        <v>0</v>
      </c>
      <c r="V37">
        <v>2</v>
      </c>
      <c r="W37" t="s">
        <v>94</v>
      </c>
      <c r="X37" t="s">
        <v>271</v>
      </c>
      <c r="Y37">
        <v>5</v>
      </c>
      <c r="Z37">
        <v>4.0732584376088801E-2</v>
      </c>
      <c r="AA37">
        <v>5</v>
      </c>
      <c r="AB37" t="s">
        <v>56</v>
      </c>
      <c r="AC37">
        <v>5</v>
      </c>
      <c r="AD37" t="s">
        <v>59</v>
      </c>
      <c r="AE37">
        <v>0</v>
      </c>
      <c r="AF37" t="s">
        <v>61</v>
      </c>
      <c r="AG37">
        <v>5</v>
      </c>
      <c r="AH37">
        <v>0.28711644392713898</v>
      </c>
      <c r="AI37" t="s">
        <v>849</v>
      </c>
      <c r="AJ37">
        <v>1.4280366756827101</v>
      </c>
      <c r="AK37" t="s">
        <v>849</v>
      </c>
      <c r="AL37">
        <f t="shared" si="0"/>
        <v>52</v>
      </c>
      <c r="AN37">
        <v>42</v>
      </c>
      <c r="AO37" s="1">
        <v>10</v>
      </c>
      <c r="BA37" t="s">
        <v>926</v>
      </c>
      <c r="BB37" t="s">
        <v>273</v>
      </c>
      <c r="BC37" t="s">
        <v>69</v>
      </c>
      <c r="BD37">
        <v>1</v>
      </c>
      <c r="BE37">
        <v>20</v>
      </c>
      <c r="BF37">
        <v>0</v>
      </c>
      <c r="BG37">
        <v>21</v>
      </c>
      <c r="BH37">
        <v>1</v>
      </c>
    </row>
    <row r="38" spans="1:60" x14ac:dyDescent="0.15">
      <c r="A38">
        <v>35</v>
      </c>
      <c r="B38" t="s">
        <v>274</v>
      </c>
      <c r="C38" t="s">
        <v>927</v>
      </c>
      <c r="D38" t="s">
        <v>324</v>
      </c>
      <c r="E38" t="s">
        <v>275</v>
      </c>
      <c r="F38">
        <v>10</v>
      </c>
      <c r="G38" t="s">
        <v>54</v>
      </c>
      <c r="H38">
        <v>30</v>
      </c>
      <c r="I38" t="s">
        <v>193</v>
      </c>
      <c r="J38">
        <v>1</v>
      </c>
      <c r="K38" t="s">
        <v>849</v>
      </c>
      <c r="L38" t="s">
        <v>56</v>
      </c>
      <c r="M38" t="s">
        <v>114</v>
      </c>
      <c r="N38">
        <v>5</v>
      </c>
      <c r="O38" t="s">
        <v>59</v>
      </c>
      <c r="P38" t="s">
        <v>59</v>
      </c>
      <c r="Q38">
        <v>0</v>
      </c>
      <c r="R38">
        <v>22</v>
      </c>
      <c r="S38">
        <v>10</v>
      </c>
      <c r="T38">
        <v>9</v>
      </c>
      <c r="U38">
        <v>3</v>
      </c>
      <c r="V38">
        <v>5</v>
      </c>
      <c r="W38" t="s">
        <v>94</v>
      </c>
      <c r="X38" t="s">
        <v>276</v>
      </c>
      <c r="Y38">
        <v>5</v>
      </c>
      <c r="Z38">
        <v>3.6827042594028303E-2</v>
      </c>
      <c r="AA38">
        <v>5</v>
      </c>
      <c r="AB38" t="s">
        <v>56</v>
      </c>
      <c r="AC38">
        <v>5</v>
      </c>
      <c r="AD38" t="s">
        <v>59</v>
      </c>
      <c r="AE38">
        <v>0</v>
      </c>
      <c r="AF38" t="s">
        <v>61</v>
      </c>
      <c r="AG38">
        <v>5</v>
      </c>
      <c r="AH38">
        <v>0.215740004521455</v>
      </c>
      <c r="AI38" t="s">
        <v>849</v>
      </c>
      <c r="AJ38">
        <v>-0.130991520957084</v>
      </c>
      <c r="AK38" t="s">
        <v>855</v>
      </c>
      <c r="AL38">
        <f t="shared" si="0"/>
        <v>81</v>
      </c>
      <c r="AN38">
        <v>81</v>
      </c>
      <c r="AO38" s="1">
        <v>0</v>
      </c>
      <c r="BA38" t="s">
        <v>928</v>
      </c>
      <c r="BB38" t="s">
        <v>278</v>
      </c>
      <c r="BC38" t="s">
        <v>69</v>
      </c>
      <c r="BD38">
        <v>10</v>
      </c>
      <c r="BE38">
        <v>21</v>
      </c>
      <c r="BF38">
        <v>0</v>
      </c>
      <c r="BG38">
        <v>31</v>
      </c>
      <c r="BH38">
        <v>10</v>
      </c>
    </row>
    <row r="39" spans="1:60" x14ac:dyDescent="0.15">
      <c r="A39">
        <v>36</v>
      </c>
      <c r="B39" t="s">
        <v>279</v>
      </c>
      <c r="C39" t="s">
        <v>929</v>
      </c>
      <c r="D39" t="s">
        <v>324</v>
      </c>
      <c r="E39" t="s">
        <v>275</v>
      </c>
      <c r="F39">
        <v>10</v>
      </c>
      <c r="G39" t="s">
        <v>71</v>
      </c>
      <c r="H39">
        <v>15</v>
      </c>
      <c r="I39" t="s">
        <v>220</v>
      </c>
      <c r="J39">
        <v>0.90597097641577196</v>
      </c>
      <c r="K39" t="s">
        <v>849</v>
      </c>
      <c r="L39" t="s">
        <v>56</v>
      </c>
      <c r="M39" t="s">
        <v>114</v>
      </c>
      <c r="N39">
        <v>5</v>
      </c>
      <c r="O39" t="s">
        <v>59</v>
      </c>
      <c r="P39" t="s">
        <v>59</v>
      </c>
      <c r="Q39">
        <v>0</v>
      </c>
      <c r="R39">
        <v>9</v>
      </c>
      <c r="S39">
        <v>6</v>
      </c>
      <c r="T39">
        <v>5</v>
      </c>
      <c r="U39">
        <v>3</v>
      </c>
      <c r="V39">
        <v>5</v>
      </c>
      <c r="W39" t="s">
        <v>59</v>
      </c>
      <c r="X39" t="s">
        <v>59</v>
      </c>
      <c r="Y39">
        <v>0</v>
      </c>
      <c r="Z39">
        <v>0.12544181941337099</v>
      </c>
      <c r="AA39">
        <v>5</v>
      </c>
      <c r="AB39" t="s">
        <v>56</v>
      </c>
      <c r="AC39">
        <v>5</v>
      </c>
      <c r="AD39" t="s">
        <v>227</v>
      </c>
      <c r="AE39">
        <v>5</v>
      </c>
      <c r="AF39" t="s">
        <v>61</v>
      </c>
      <c r="AG39">
        <v>5</v>
      </c>
      <c r="AH39">
        <v>-1.29858911889793E-2</v>
      </c>
      <c r="AI39" t="s">
        <v>855</v>
      </c>
      <c r="AJ39">
        <v>2.1042827558989301</v>
      </c>
      <c r="AK39" t="s">
        <v>849</v>
      </c>
      <c r="AL39">
        <f t="shared" si="0"/>
        <v>66</v>
      </c>
      <c r="AN39">
        <v>61</v>
      </c>
      <c r="AO39" s="1">
        <v>0</v>
      </c>
      <c r="BA39" t="s">
        <v>930</v>
      </c>
      <c r="BB39" t="s">
        <v>281</v>
      </c>
      <c r="BC39">
        <v>1</v>
      </c>
      <c r="BD39">
        <v>6</v>
      </c>
      <c r="BE39">
        <v>17</v>
      </c>
      <c r="BF39">
        <v>0</v>
      </c>
      <c r="BG39">
        <v>23</v>
      </c>
      <c r="BH39">
        <v>6</v>
      </c>
    </row>
    <row r="40" spans="1:60" x14ac:dyDescent="0.15">
      <c r="A40">
        <v>37</v>
      </c>
      <c r="B40" t="s">
        <v>282</v>
      </c>
      <c r="C40" t="s">
        <v>931</v>
      </c>
      <c r="D40" t="s">
        <v>345</v>
      </c>
      <c r="E40" t="s">
        <v>81</v>
      </c>
      <c r="F40">
        <v>5</v>
      </c>
      <c r="G40" t="s">
        <v>54</v>
      </c>
      <c r="H40">
        <v>30</v>
      </c>
      <c r="I40" t="s">
        <v>283</v>
      </c>
      <c r="J40">
        <v>0.61410287442363598</v>
      </c>
      <c r="K40" t="s">
        <v>517</v>
      </c>
      <c r="L40" t="s">
        <v>56</v>
      </c>
      <c r="M40" t="s">
        <v>114</v>
      </c>
      <c r="N40">
        <v>5</v>
      </c>
      <c r="O40" t="s">
        <v>59</v>
      </c>
      <c r="P40" t="s">
        <v>59</v>
      </c>
      <c r="Q40">
        <v>0</v>
      </c>
      <c r="R40">
        <v>23</v>
      </c>
      <c r="S40">
        <v>1</v>
      </c>
      <c r="T40">
        <v>0</v>
      </c>
      <c r="U40">
        <v>0</v>
      </c>
      <c r="V40">
        <v>2</v>
      </c>
      <c r="W40" t="s">
        <v>59</v>
      </c>
      <c r="X40" t="s">
        <v>59</v>
      </c>
      <c r="Y40">
        <v>0</v>
      </c>
      <c r="Z40">
        <v>4.4399072438822497E-2</v>
      </c>
      <c r="AA40">
        <v>5</v>
      </c>
      <c r="AB40" t="s">
        <v>59</v>
      </c>
      <c r="AC40">
        <v>0</v>
      </c>
      <c r="AD40" t="s">
        <v>59</v>
      </c>
      <c r="AE40">
        <v>0</v>
      </c>
      <c r="AF40" t="s">
        <v>61</v>
      </c>
      <c r="AG40">
        <v>5</v>
      </c>
      <c r="AH40">
        <v>-0.15809087771583499</v>
      </c>
      <c r="AI40" t="s">
        <v>855</v>
      </c>
      <c r="AJ40">
        <v>-0.29166971123131802</v>
      </c>
      <c r="AK40" t="s">
        <v>855</v>
      </c>
      <c r="AL40">
        <f t="shared" si="0"/>
        <v>57</v>
      </c>
      <c r="AN40">
        <v>57</v>
      </c>
      <c r="AO40" s="1">
        <v>0</v>
      </c>
      <c r="BA40" t="s">
        <v>932</v>
      </c>
      <c r="BB40" t="s">
        <v>285</v>
      </c>
      <c r="BC40">
        <v>4</v>
      </c>
      <c r="BD40">
        <v>1</v>
      </c>
      <c r="BE40">
        <v>23</v>
      </c>
      <c r="BF40">
        <v>0</v>
      </c>
      <c r="BG40">
        <v>24</v>
      </c>
      <c r="BH40">
        <v>1</v>
      </c>
    </row>
    <row r="41" spans="1:60" x14ac:dyDescent="0.15">
      <c r="A41">
        <v>38</v>
      </c>
      <c r="B41" t="s">
        <v>238</v>
      </c>
      <c r="C41" t="s">
        <v>933</v>
      </c>
      <c r="D41" t="s">
        <v>345</v>
      </c>
      <c r="E41" t="s">
        <v>286</v>
      </c>
      <c r="F41">
        <v>0</v>
      </c>
      <c r="G41" t="s">
        <v>82</v>
      </c>
      <c r="H41">
        <v>10</v>
      </c>
      <c r="I41" t="s">
        <v>934</v>
      </c>
      <c r="J41">
        <v>0.98046113261474399</v>
      </c>
      <c r="K41" t="s">
        <v>849</v>
      </c>
      <c r="L41" t="s">
        <v>56</v>
      </c>
      <c r="M41" t="s">
        <v>114</v>
      </c>
      <c r="N41">
        <v>5</v>
      </c>
      <c r="O41" t="s">
        <v>59</v>
      </c>
      <c r="P41" t="s">
        <v>59</v>
      </c>
      <c r="Q41">
        <v>0</v>
      </c>
      <c r="R41">
        <v>29</v>
      </c>
      <c r="S41">
        <v>1</v>
      </c>
      <c r="T41">
        <v>0</v>
      </c>
      <c r="U41">
        <v>0</v>
      </c>
      <c r="V41">
        <v>2</v>
      </c>
      <c r="W41" t="s">
        <v>59</v>
      </c>
      <c r="X41" t="s">
        <v>59</v>
      </c>
      <c r="Y41">
        <v>0</v>
      </c>
      <c r="Z41">
        <v>3.9929160841531801E-2</v>
      </c>
      <c r="AA41">
        <v>5</v>
      </c>
      <c r="AB41" t="s">
        <v>56</v>
      </c>
      <c r="AC41">
        <v>5</v>
      </c>
      <c r="AD41" t="s">
        <v>60</v>
      </c>
      <c r="AE41">
        <v>5</v>
      </c>
      <c r="AF41" t="s">
        <v>61</v>
      </c>
      <c r="AG41">
        <v>5</v>
      </c>
      <c r="AH41">
        <v>0.76956100591487098</v>
      </c>
      <c r="AI41" t="s">
        <v>849</v>
      </c>
      <c r="AJ41">
        <v>1.80662629692329</v>
      </c>
      <c r="AK41" t="s">
        <v>849</v>
      </c>
      <c r="AL41">
        <f t="shared" si="0"/>
        <v>52</v>
      </c>
      <c r="AN41">
        <v>57</v>
      </c>
      <c r="AO41" s="1">
        <v>0</v>
      </c>
      <c r="BA41" t="s">
        <v>285</v>
      </c>
      <c r="BB41" t="s">
        <v>269</v>
      </c>
      <c r="BC41">
        <v>2</v>
      </c>
      <c r="BD41">
        <v>1</v>
      </c>
      <c r="BE41">
        <v>28</v>
      </c>
      <c r="BF41">
        <v>12</v>
      </c>
      <c r="BG41">
        <v>41</v>
      </c>
      <c r="BH41">
        <v>13</v>
      </c>
    </row>
    <row r="42" spans="1:60" x14ac:dyDescent="0.15">
      <c r="A42">
        <v>39</v>
      </c>
      <c r="B42" t="s">
        <v>148</v>
      </c>
      <c r="C42" t="s">
        <v>935</v>
      </c>
      <c r="D42" t="s">
        <v>345</v>
      </c>
      <c r="E42" t="s">
        <v>81</v>
      </c>
      <c r="F42">
        <v>0</v>
      </c>
      <c r="G42" t="s">
        <v>82</v>
      </c>
      <c r="H42">
        <v>10</v>
      </c>
      <c r="I42" t="s">
        <v>936</v>
      </c>
      <c r="J42">
        <v>1</v>
      </c>
      <c r="K42" t="s">
        <v>849</v>
      </c>
      <c r="L42" t="s">
        <v>56</v>
      </c>
      <c r="M42" t="s">
        <v>194</v>
      </c>
      <c r="N42">
        <v>5</v>
      </c>
      <c r="O42" t="s">
        <v>59</v>
      </c>
      <c r="P42" t="s">
        <v>59</v>
      </c>
      <c r="Q42">
        <v>0</v>
      </c>
      <c r="R42">
        <v>23</v>
      </c>
      <c r="S42">
        <v>7</v>
      </c>
      <c r="T42">
        <v>6</v>
      </c>
      <c r="U42">
        <v>3</v>
      </c>
      <c r="V42">
        <v>5</v>
      </c>
      <c r="W42" t="s">
        <v>94</v>
      </c>
      <c r="X42" t="s">
        <v>290</v>
      </c>
      <c r="Y42">
        <v>5</v>
      </c>
      <c r="Z42">
        <v>4.01977632966148E-2</v>
      </c>
      <c r="AA42">
        <v>5</v>
      </c>
      <c r="AB42" t="s">
        <v>59</v>
      </c>
      <c r="AC42">
        <v>0</v>
      </c>
      <c r="AD42" t="s">
        <v>59</v>
      </c>
      <c r="AE42">
        <v>0</v>
      </c>
      <c r="AF42" t="s">
        <v>61</v>
      </c>
      <c r="AG42">
        <v>5</v>
      </c>
      <c r="AH42">
        <v>0.34727826054294397</v>
      </c>
      <c r="AI42" t="s">
        <v>849</v>
      </c>
      <c r="AJ42">
        <v>0.58402984858264895</v>
      </c>
      <c r="AK42" t="s">
        <v>849</v>
      </c>
      <c r="AL42">
        <f t="shared" si="0"/>
        <v>50</v>
      </c>
      <c r="AN42">
        <v>55</v>
      </c>
      <c r="AO42" s="1">
        <v>0</v>
      </c>
      <c r="BA42" t="s">
        <v>937</v>
      </c>
      <c r="BB42" t="s">
        <v>292</v>
      </c>
      <c r="BC42" t="s">
        <v>293</v>
      </c>
      <c r="BD42">
        <v>7</v>
      </c>
      <c r="BE42">
        <v>3</v>
      </c>
      <c r="BF42">
        <v>0</v>
      </c>
      <c r="BG42">
        <v>10</v>
      </c>
      <c r="BH42">
        <v>7</v>
      </c>
    </row>
    <row r="43" spans="1:60" x14ac:dyDescent="0.15">
      <c r="A43">
        <v>40</v>
      </c>
      <c r="B43" t="s">
        <v>229</v>
      </c>
      <c r="C43" t="s">
        <v>938</v>
      </c>
      <c r="D43" t="s">
        <v>324</v>
      </c>
      <c r="E43" t="s">
        <v>131</v>
      </c>
      <c r="F43">
        <v>5</v>
      </c>
      <c r="G43" t="s">
        <v>257</v>
      </c>
      <c r="H43">
        <v>20</v>
      </c>
      <c r="I43" t="s">
        <v>294</v>
      </c>
      <c r="J43">
        <v>0.98790701716662599</v>
      </c>
      <c r="K43" t="s">
        <v>849</v>
      </c>
      <c r="L43" t="s">
        <v>59</v>
      </c>
      <c r="M43" t="s">
        <v>59</v>
      </c>
      <c r="N43">
        <v>0</v>
      </c>
      <c r="O43" t="s">
        <v>56</v>
      </c>
      <c r="P43" t="s">
        <v>295</v>
      </c>
      <c r="Q43">
        <v>5</v>
      </c>
      <c r="R43">
        <v>7</v>
      </c>
      <c r="S43">
        <v>5</v>
      </c>
      <c r="T43">
        <v>4</v>
      </c>
      <c r="U43">
        <v>3</v>
      </c>
      <c r="V43">
        <v>5</v>
      </c>
      <c r="W43" t="s">
        <v>59</v>
      </c>
      <c r="X43" t="s">
        <v>59</v>
      </c>
      <c r="Y43">
        <v>0</v>
      </c>
      <c r="Z43">
        <v>4.0371877390445003E-2</v>
      </c>
      <c r="AA43">
        <v>5</v>
      </c>
      <c r="AB43" t="s">
        <v>59</v>
      </c>
      <c r="AC43">
        <v>0</v>
      </c>
      <c r="AD43" t="s">
        <v>59</v>
      </c>
      <c r="AE43">
        <v>0</v>
      </c>
      <c r="AF43" t="s">
        <v>61</v>
      </c>
      <c r="AG43">
        <v>5</v>
      </c>
      <c r="AH43">
        <v>0.21743096627243899</v>
      </c>
      <c r="AI43" t="s">
        <v>849</v>
      </c>
      <c r="AJ43">
        <v>-3.29886345784535</v>
      </c>
      <c r="AK43" t="s">
        <v>855</v>
      </c>
      <c r="AL43">
        <f t="shared" si="0"/>
        <v>56</v>
      </c>
      <c r="AN43">
        <v>56</v>
      </c>
      <c r="AO43" s="1">
        <v>0</v>
      </c>
      <c r="BA43" t="s">
        <v>781</v>
      </c>
      <c r="BB43" t="s">
        <v>297</v>
      </c>
      <c r="BC43" t="s">
        <v>298</v>
      </c>
      <c r="BD43">
        <v>5</v>
      </c>
      <c r="BE43">
        <v>14</v>
      </c>
      <c r="BF43">
        <v>0</v>
      </c>
      <c r="BG43">
        <v>19</v>
      </c>
      <c r="BH43">
        <v>5</v>
      </c>
    </row>
    <row r="44" spans="1:60" x14ac:dyDescent="0.15">
      <c r="A44">
        <v>41</v>
      </c>
      <c r="B44" t="s">
        <v>299</v>
      </c>
      <c r="C44" t="s">
        <v>939</v>
      </c>
      <c r="D44" t="s">
        <v>345</v>
      </c>
      <c r="E44" t="s">
        <v>300</v>
      </c>
      <c r="F44">
        <v>0</v>
      </c>
      <c r="G44" t="s">
        <v>82</v>
      </c>
      <c r="H44">
        <v>10</v>
      </c>
      <c r="I44" t="s">
        <v>940</v>
      </c>
      <c r="J44">
        <v>0.71999995752563495</v>
      </c>
      <c r="K44" t="s">
        <v>849</v>
      </c>
      <c r="L44" t="s">
        <v>56</v>
      </c>
      <c r="M44" t="s">
        <v>302</v>
      </c>
      <c r="N44">
        <v>5</v>
      </c>
      <c r="O44" t="s">
        <v>59</v>
      </c>
      <c r="P44" t="s">
        <v>59</v>
      </c>
      <c r="Q44">
        <v>0</v>
      </c>
      <c r="R44">
        <v>35</v>
      </c>
      <c r="S44">
        <v>0</v>
      </c>
      <c r="T44">
        <v>0</v>
      </c>
      <c r="U44">
        <v>0</v>
      </c>
      <c r="V44">
        <v>2</v>
      </c>
      <c r="W44" t="s">
        <v>94</v>
      </c>
      <c r="X44" t="s">
        <v>303</v>
      </c>
      <c r="Y44">
        <v>5</v>
      </c>
      <c r="Z44">
        <v>4.3085996254822803E-2</v>
      </c>
      <c r="AA44">
        <v>5</v>
      </c>
      <c r="AB44" t="s">
        <v>56</v>
      </c>
      <c r="AC44">
        <v>5</v>
      </c>
      <c r="AD44" t="s">
        <v>60</v>
      </c>
      <c r="AE44">
        <v>5</v>
      </c>
      <c r="AF44" t="s">
        <v>61</v>
      </c>
      <c r="AG44">
        <v>5</v>
      </c>
      <c r="AH44">
        <v>0.30502836074594603</v>
      </c>
      <c r="AI44" t="s">
        <v>849</v>
      </c>
      <c r="AJ44">
        <v>0.62811368772139797</v>
      </c>
      <c r="AK44" t="s">
        <v>849</v>
      </c>
      <c r="AL44">
        <f t="shared" si="0"/>
        <v>57</v>
      </c>
      <c r="AN44">
        <v>62</v>
      </c>
      <c r="AO44" s="1">
        <v>0</v>
      </c>
      <c r="BA44" t="s">
        <v>941</v>
      </c>
      <c r="BB44" t="s">
        <v>305</v>
      </c>
      <c r="BC44" t="s">
        <v>69</v>
      </c>
      <c r="BD44">
        <v>0</v>
      </c>
      <c r="BE44">
        <v>11</v>
      </c>
      <c r="BF44">
        <v>0</v>
      </c>
      <c r="BG44">
        <v>11</v>
      </c>
      <c r="BH44">
        <v>0</v>
      </c>
    </row>
    <row r="45" spans="1:60" x14ac:dyDescent="0.15">
      <c r="A45">
        <v>42</v>
      </c>
      <c r="B45" t="s">
        <v>306</v>
      </c>
      <c r="C45" t="s">
        <v>942</v>
      </c>
      <c r="D45" t="s">
        <v>324</v>
      </c>
      <c r="E45" t="s">
        <v>131</v>
      </c>
      <c r="F45">
        <v>0</v>
      </c>
      <c r="G45" t="s">
        <v>82</v>
      </c>
      <c r="H45">
        <v>10</v>
      </c>
      <c r="I45" t="s">
        <v>943</v>
      </c>
      <c r="J45">
        <v>0.84099999999999997</v>
      </c>
      <c r="K45" t="s">
        <v>849</v>
      </c>
      <c r="L45" t="s">
        <v>56</v>
      </c>
      <c r="M45" t="s">
        <v>308</v>
      </c>
      <c r="N45">
        <v>5</v>
      </c>
      <c r="O45" t="s">
        <v>59</v>
      </c>
      <c r="P45" t="s">
        <v>59</v>
      </c>
      <c r="Q45">
        <v>0</v>
      </c>
      <c r="R45">
        <v>42</v>
      </c>
      <c r="S45">
        <v>1</v>
      </c>
      <c r="T45">
        <v>0</v>
      </c>
      <c r="U45">
        <v>0</v>
      </c>
      <c r="V45">
        <v>2</v>
      </c>
      <c r="W45" t="s">
        <v>94</v>
      </c>
      <c r="X45" t="s">
        <v>309</v>
      </c>
      <c r="Y45">
        <v>5</v>
      </c>
      <c r="Z45">
        <v>8.4826487542905907E-2</v>
      </c>
      <c r="AA45">
        <v>5</v>
      </c>
      <c r="AB45" t="s">
        <v>59</v>
      </c>
      <c r="AC45">
        <v>0</v>
      </c>
      <c r="AD45" t="s">
        <v>60</v>
      </c>
      <c r="AE45">
        <v>5</v>
      </c>
      <c r="AF45" t="s">
        <v>125</v>
      </c>
      <c r="AG45">
        <v>0</v>
      </c>
      <c r="AH45">
        <v>0.188636275084959</v>
      </c>
      <c r="AI45" t="s">
        <v>849</v>
      </c>
      <c r="AJ45">
        <v>0.23567638201742799</v>
      </c>
      <c r="AK45" t="s">
        <v>849</v>
      </c>
      <c r="AL45">
        <f t="shared" si="0"/>
        <v>47</v>
      </c>
      <c r="AN45">
        <v>52</v>
      </c>
      <c r="AO45" s="1">
        <v>0</v>
      </c>
      <c r="BA45" t="s">
        <v>944</v>
      </c>
      <c r="BB45" t="s">
        <v>311</v>
      </c>
      <c r="BC45">
        <v>1</v>
      </c>
      <c r="BD45">
        <v>1</v>
      </c>
      <c r="BE45">
        <v>12</v>
      </c>
      <c r="BF45">
        <v>0</v>
      </c>
      <c r="BG45">
        <v>13</v>
      </c>
      <c r="BH45">
        <v>1</v>
      </c>
    </row>
    <row r="46" spans="1:60" x14ac:dyDescent="0.15">
      <c r="A46">
        <v>43</v>
      </c>
      <c r="B46" t="s">
        <v>312</v>
      </c>
      <c r="C46" t="s">
        <v>945</v>
      </c>
      <c r="D46" t="s">
        <v>345</v>
      </c>
      <c r="E46" t="s">
        <v>131</v>
      </c>
      <c r="F46">
        <v>0</v>
      </c>
      <c r="G46" t="s">
        <v>82</v>
      </c>
      <c r="H46">
        <v>10</v>
      </c>
      <c r="I46" t="s">
        <v>313</v>
      </c>
      <c r="J46">
        <v>0.57769996253926303</v>
      </c>
      <c r="K46" t="s">
        <v>855</v>
      </c>
      <c r="L46" t="s">
        <v>56</v>
      </c>
      <c r="M46" t="s">
        <v>114</v>
      </c>
      <c r="N46">
        <v>5</v>
      </c>
      <c r="O46" t="s">
        <v>59</v>
      </c>
      <c r="P46" t="s">
        <v>59</v>
      </c>
      <c r="Q46">
        <v>0</v>
      </c>
      <c r="R46">
        <v>15</v>
      </c>
      <c r="S46">
        <v>0</v>
      </c>
      <c r="T46">
        <v>0</v>
      </c>
      <c r="U46">
        <v>0</v>
      </c>
      <c r="V46">
        <v>2</v>
      </c>
      <c r="W46" t="s">
        <v>59</v>
      </c>
      <c r="X46" t="s">
        <v>59</v>
      </c>
      <c r="Y46">
        <v>0</v>
      </c>
      <c r="Z46">
        <v>5.2104381266594002E-2</v>
      </c>
      <c r="AA46">
        <v>5</v>
      </c>
      <c r="AB46" t="s">
        <v>56</v>
      </c>
      <c r="AC46">
        <v>5</v>
      </c>
      <c r="AD46" t="s">
        <v>59</v>
      </c>
      <c r="AE46">
        <v>0</v>
      </c>
      <c r="AF46" t="s">
        <v>61</v>
      </c>
      <c r="AG46">
        <v>5</v>
      </c>
      <c r="AH46">
        <v>6.6632343962467006E-2</v>
      </c>
      <c r="AI46" t="s">
        <v>873</v>
      </c>
      <c r="AJ46">
        <v>0.638397199675938</v>
      </c>
      <c r="AK46" t="s">
        <v>849</v>
      </c>
      <c r="AL46">
        <f t="shared" si="0"/>
        <v>42</v>
      </c>
      <c r="AN46">
        <v>52</v>
      </c>
      <c r="AO46" s="1">
        <v>-5</v>
      </c>
      <c r="BA46" t="s">
        <v>946</v>
      </c>
      <c r="BB46" t="s">
        <v>137</v>
      </c>
      <c r="BC46">
        <v>1</v>
      </c>
      <c r="BD46">
        <v>0</v>
      </c>
      <c r="BE46">
        <v>22</v>
      </c>
      <c r="BF46">
        <v>0</v>
      </c>
      <c r="BG46">
        <v>22</v>
      </c>
      <c r="BH46">
        <v>0</v>
      </c>
    </row>
    <row r="47" spans="1:60" x14ac:dyDescent="0.15">
      <c r="A47">
        <v>44</v>
      </c>
      <c r="B47" t="s">
        <v>245</v>
      </c>
      <c r="C47" t="s">
        <v>947</v>
      </c>
      <c r="D47" t="s">
        <v>324</v>
      </c>
      <c r="E47" t="s">
        <v>81</v>
      </c>
      <c r="F47">
        <v>0</v>
      </c>
      <c r="G47" t="s">
        <v>82</v>
      </c>
      <c r="H47">
        <v>10</v>
      </c>
      <c r="I47" t="s">
        <v>948</v>
      </c>
      <c r="J47">
        <v>0.96999988241745405</v>
      </c>
      <c r="K47" t="s">
        <v>849</v>
      </c>
      <c r="L47" t="s">
        <v>56</v>
      </c>
      <c r="M47" t="s">
        <v>316</v>
      </c>
      <c r="N47">
        <v>5</v>
      </c>
      <c r="O47" t="s">
        <v>59</v>
      </c>
      <c r="P47" t="s">
        <v>59</v>
      </c>
      <c r="Q47">
        <v>0</v>
      </c>
      <c r="R47">
        <v>4</v>
      </c>
      <c r="S47">
        <v>3</v>
      </c>
      <c r="T47">
        <v>2</v>
      </c>
      <c r="U47">
        <v>2</v>
      </c>
      <c r="V47">
        <v>4</v>
      </c>
      <c r="W47" t="s">
        <v>59</v>
      </c>
      <c r="X47" t="s">
        <v>59</v>
      </c>
      <c r="Y47">
        <v>0</v>
      </c>
      <c r="Z47">
        <v>5.50382517399544E-2</v>
      </c>
      <c r="AA47">
        <v>5</v>
      </c>
      <c r="AB47" t="s">
        <v>56</v>
      </c>
      <c r="AC47">
        <v>5</v>
      </c>
      <c r="AD47" t="s">
        <v>60</v>
      </c>
      <c r="AE47">
        <v>5</v>
      </c>
      <c r="AF47" t="s">
        <v>125</v>
      </c>
      <c r="AG47">
        <v>0</v>
      </c>
      <c r="AH47">
        <v>187101.6</v>
      </c>
      <c r="AI47" t="s">
        <v>849</v>
      </c>
      <c r="AJ47">
        <v>267081</v>
      </c>
      <c r="AK47" t="s">
        <v>849</v>
      </c>
      <c r="AL47">
        <f t="shared" si="0"/>
        <v>49</v>
      </c>
      <c r="AN47">
        <v>54</v>
      </c>
      <c r="AO47" s="1">
        <v>0</v>
      </c>
      <c r="BA47" t="s">
        <v>174</v>
      </c>
      <c r="BB47" t="s">
        <v>318</v>
      </c>
      <c r="BC47">
        <v>5</v>
      </c>
      <c r="BD47">
        <v>3</v>
      </c>
      <c r="BE47">
        <v>17</v>
      </c>
      <c r="BF47">
        <v>7</v>
      </c>
      <c r="BG47">
        <v>27</v>
      </c>
      <c r="BH47">
        <v>10</v>
      </c>
    </row>
    <row r="48" spans="1:60" x14ac:dyDescent="0.15">
      <c r="A48">
        <v>45</v>
      </c>
      <c r="B48" t="s">
        <v>319</v>
      </c>
      <c r="C48" t="s">
        <v>949</v>
      </c>
      <c r="D48" t="s">
        <v>324</v>
      </c>
      <c r="E48" t="s">
        <v>300</v>
      </c>
      <c r="F48">
        <v>5</v>
      </c>
      <c r="G48" t="s">
        <v>257</v>
      </c>
      <c r="H48">
        <v>20</v>
      </c>
      <c r="I48" t="s">
        <v>320</v>
      </c>
      <c r="J48">
        <v>0.768299596421534</v>
      </c>
      <c r="K48" t="s">
        <v>849</v>
      </c>
      <c r="L48" t="s">
        <v>56</v>
      </c>
      <c r="M48" t="s">
        <v>321</v>
      </c>
      <c r="N48">
        <v>5</v>
      </c>
      <c r="O48" t="s">
        <v>59</v>
      </c>
      <c r="P48" t="s">
        <v>59</v>
      </c>
      <c r="Q48">
        <v>0</v>
      </c>
      <c r="R48">
        <v>20</v>
      </c>
      <c r="S48">
        <v>0</v>
      </c>
      <c r="T48">
        <v>0</v>
      </c>
      <c r="U48">
        <v>0</v>
      </c>
      <c r="V48">
        <v>2</v>
      </c>
      <c r="W48" t="s">
        <v>94</v>
      </c>
      <c r="X48" t="s">
        <v>322</v>
      </c>
      <c r="Y48">
        <v>5</v>
      </c>
      <c r="Z48">
        <v>7.2692595441565394E-2</v>
      </c>
      <c r="AA48">
        <v>5</v>
      </c>
      <c r="AB48" t="s">
        <v>56</v>
      </c>
      <c r="AC48">
        <v>5</v>
      </c>
      <c r="AD48" t="s">
        <v>59</v>
      </c>
      <c r="AE48">
        <v>0</v>
      </c>
      <c r="AF48" t="s">
        <v>61</v>
      </c>
      <c r="AG48">
        <v>5</v>
      </c>
      <c r="AH48">
        <v>0.73782224592550005</v>
      </c>
      <c r="AI48" t="s">
        <v>849</v>
      </c>
      <c r="AJ48">
        <v>0.43141268130746602</v>
      </c>
      <c r="AK48" t="s">
        <v>849</v>
      </c>
      <c r="AL48">
        <f t="shared" si="0"/>
        <v>67</v>
      </c>
      <c r="AN48">
        <v>67</v>
      </c>
      <c r="AO48" s="1">
        <v>0</v>
      </c>
      <c r="BA48" t="e">
        <v>#N/A</v>
      </c>
      <c r="BB48" t="s">
        <v>118</v>
      </c>
      <c r="BC48">
        <v>2</v>
      </c>
      <c r="BD48">
        <v>0</v>
      </c>
      <c r="BE48">
        <v>20</v>
      </c>
      <c r="BF48">
        <v>0</v>
      </c>
      <c r="BG48">
        <v>20</v>
      </c>
      <c r="BH48">
        <v>0</v>
      </c>
    </row>
    <row r="49" spans="1:60" x14ac:dyDescent="0.15">
      <c r="A49">
        <v>46</v>
      </c>
      <c r="B49" t="s">
        <v>323</v>
      </c>
      <c r="C49" t="s">
        <v>950</v>
      </c>
      <c r="D49" t="s">
        <v>324</v>
      </c>
      <c r="E49" t="s">
        <v>186</v>
      </c>
      <c r="F49">
        <v>15</v>
      </c>
      <c r="G49" t="s">
        <v>71</v>
      </c>
      <c r="H49">
        <v>15</v>
      </c>
      <c r="I49" t="s">
        <v>220</v>
      </c>
      <c r="J49">
        <v>0.88</v>
      </c>
      <c r="K49" t="s">
        <v>849</v>
      </c>
      <c r="L49" t="s">
        <v>59</v>
      </c>
      <c r="M49" t="s">
        <v>59</v>
      </c>
      <c r="N49">
        <v>0</v>
      </c>
      <c r="O49" t="s">
        <v>59</v>
      </c>
      <c r="P49" t="s">
        <v>59</v>
      </c>
      <c r="Q49">
        <v>0</v>
      </c>
      <c r="R49">
        <v>18</v>
      </c>
      <c r="S49">
        <v>0</v>
      </c>
      <c r="T49">
        <v>0</v>
      </c>
      <c r="U49">
        <v>0</v>
      </c>
      <c r="V49">
        <v>2</v>
      </c>
      <c r="W49" t="s">
        <v>59</v>
      </c>
      <c r="X49" t="s">
        <v>59</v>
      </c>
      <c r="Y49">
        <v>0</v>
      </c>
      <c r="Z49">
        <v>4.7280399559199E-2</v>
      </c>
      <c r="AA49">
        <v>5</v>
      </c>
      <c r="AB49" t="s">
        <v>59</v>
      </c>
      <c r="AC49">
        <v>0</v>
      </c>
      <c r="AD49" t="s">
        <v>60</v>
      </c>
      <c r="AE49">
        <v>5</v>
      </c>
      <c r="AF49" t="s">
        <v>61</v>
      </c>
      <c r="AG49">
        <v>5</v>
      </c>
      <c r="AH49">
        <v>0.57347565457120298</v>
      </c>
      <c r="AI49" t="s">
        <v>849</v>
      </c>
      <c r="AJ49">
        <v>2.6397805948631898</v>
      </c>
      <c r="AK49" t="s">
        <v>849</v>
      </c>
      <c r="AL49">
        <f t="shared" si="0"/>
        <v>62</v>
      </c>
      <c r="AN49">
        <v>57</v>
      </c>
      <c r="AO49" s="1">
        <v>0</v>
      </c>
      <c r="BA49" t="s">
        <v>951</v>
      </c>
      <c r="BB49" t="s">
        <v>326</v>
      </c>
      <c r="BC49">
        <v>1</v>
      </c>
      <c r="BD49">
        <v>0</v>
      </c>
      <c r="BE49">
        <v>7</v>
      </c>
      <c r="BF49">
        <v>0</v>
      </c>
      <c r="BG49">
        <v>7</v>
      </c>
      <c r="BH49">
        <v>0</v>
      </c>
    </row>
    <row r="50" spans="1:60" x14ac:dyDescent="0.15">
      <c r="A50">
        <v>47</v>
      </c>
      <c r="B50" t="s">
        <v>327</v>
      </c>
      <c r="C50" t="s">
        <v>952</v>
      </c>
      <c r="D50" t="s">
        <v>324</v>
      </c>
      <c r="E50" t="s">
        <v>81</v>
      </c>
      <c r="F50">
        <v>0</v>
      </c>
      <c r="G50" t="s">
        <v>82</v>
      </c>
      <c r="H50">
        <v>10</v>
      </c>
      <c r="I50" t="s">
        <v>328</v>
      </c>
      <c r="J50">
        <v>0.8</v>
      </c>
      <c r="K50" t="s">
        <v>849</v>
      </c>
      <c r="L50" t="s">
        <v>56</v>
      </c>
      <c r="M50" t="s">
        <v>329</v>
      </c>
      <c r="N50">
        <v>5</v>
      </c>
      <c r="O50" t="s">
        <v>59</v>
      </c>
      <c r="P50" t="s">
        <v>59</v>
      </c>
      <c r="Q50">
        <v>0</v>
      </c>
      <c r="R50">
        <v>23</v>
      </c>
      <c r="S50">
        <v>1</v>
      </c>
      <c r="T50">
        <v>0</v>
      </c>
      <c r="U50">
        <v>0</v>
      </c>
      <c r="V50">
        <v>2</v>
      </c>
      <c r="W50" t="s">
        <v>242</v>
      </c>
      <c r="X50" t="s">
        <v>330</v>
      </c>
      <c r="Y50">
        <v>5</v>
      </c>
      <c r="Z50">
        <v>4.4709653526132001E-2</v>
      </c>
      <c r="AA50">
        <v>5</v>
      </c>
      <c r="AB50" t="s">
        <v>56</v>
      </c>
      <c r="AC50">
        <v>5</v>
      </c>
      <c r="AD50" t="s">
        <v>59</v>
      </c>
      <c r="AE50">
        <v>0</v>
      </c>
      <c r="AF50" t="s">
        <v>61</v>
      </c>
      <c r="AG50">
        <v>5</v>
      </c>
      <c r="AH50">
        <v>-7.7830221892038004E-2</v>
      </c>
      <c r="AI50" t="s">
        <v>855</v>
      </c>
      <c r="AJ50">
        <v>-7.6952862623126403E-3</v>
      </c>
      <c r="AK50" t="s">
        <v>878</v>
      </c>
      <c r="AL50">
        <f t="shared" si="0"/>
        <v>45</v>
      </c>
      <c r="AN50">
        <v>50</v>
      </c>
      <c r="AO50" s="1">
        <v>0</v>
      </c>
      <c r="BA50" t="s">
        <v>953</v>
      </c>
      <c r="BB50" t="s">
        <v>332</v>
      </c>
      <c r="BC50" t="s">
        <v>69</v>
      </c>
      <c r="BD50">
        <v>1</v>
      </c>
      <c r="BE50">
        <v>13</v>
      </c>
      <c r="BF50">
        <v>0</v>
      </c>
      <c r="BG50">
        <v>14</v>
      </c>
      <c r="BH50">
        <v>1</v>
      </c>
    </row>
    <row r="51" spans="1:60" x14ac:dyDescent="0.15">
      <c r="A51">
        <v>48</v>
      </c>
      <c r="B51" t="s">
        <v>333</v>
      </c>
      <c r="C51" t="s">
        <v>954</v>
      </c>
      <c r="D51" t="s">
        <v>324</v>
      </c>
      <c r="E51" t="s">
        <v>300</v>
      </c>
      <c r="F51">
        <v>0</v>
      </c>
      <c r="G51" t="s">
        <v>82</v>
      </c>
      <c r="H51">
        <v>10</v>
      </c>
      <c r="I51" t="s">
        <v>334</v>
      </c>
      <c r="J51">
        <v>0.76980000000000004</v>
      </c>
      <c r="K51" t="s">
        <v>849</v>
      </c>
      <c r="L51" t="s">
        <v>56</v>
      </c>
      <c r="M51" t="s">
        <v>335</v>
      </c>
      <c r="N51">
        <v>5</v>
      </c>
      <c r="O51" t="s">
        <v>59</v>
      </c>
      <c r="P51" t="s">
        <v>59</v>
      </c>
      <c r="Q51">
        <v>0</v>
      </c>
      <c r="R51">
        <v>26</v>
      </c>
      <c r="S51">
        <v>3</v>
      </c>
      <c r="T51">
        <v>2</v>
      </c>
      <c r="U51">
        <v>2</v>
      </c>
      <c r="V51">
        <v>4</v>
      </c>
      <c r="W51" t="s">
        <v>94</v>
      </c>
      <c r="X51" t="s">
        <v>955</v>
      </c>
      <c r="Y51">
        <v>5</v>
      </c>
      <c r="Z51">
        <v>3.09056405273909E-2</v>
      </c>
      <c r="AA51">
        <v>5</v>
      </c>
      <c r="AB51" t="s">
        <v>56</v>
      </c>
      <c r="AC51">
        <v>5</v>
      </c>
      <c r="AD51" t="s">
        <v>59</v>
      </c>
      <c r="AE51">
        <v>0</v>
      </c>
      <c r="AF51" t="s">
        <v>61</v>
      </c>
      <c r="AG51">
        <v>5</v>
      </c>
      <c r="AH51">
        <v>1.24554134458209</v>
      </c>
      <c r="AI51" t="s">
        <v>849</v>
      </c>
      <c r="AJ51">
        <v>2.6202374918537901</v>
      </c>
      <c r="AK51" t="s">
        <v>849</v>
      </c>
      <c r="AL51">
        <f t="shared" si="0"/>
        <v>54</v>
      </c>
      <c r="AN51">
        <v>64</v>
      </c>
      <c r="AO51" s="1">
        <v>-5</v>
      </c>
      <c r="BA51" t="s">
        <v>375</v>
      </c>
      <c r="BB51" t="s">
        <v>338</v>
      </c>
      <c r="BC51" t="s">
        <v>69</v>
      </c>
      <c r="BD51">
        <v>3</v>
      </c>
      <c r="BE51">
        <v>1</v>
      </c>
      <c r="BF51">
        <v>0</v>
      </c>
      <c r="BG51">
        <v>4</v>
      </c>
      <c r="BH51">
        <v>3</v>
      </c>
    </row>
    <row r="52" spans="1:60" x14ac:dyDescent="0.15">
      <c r="A52">
        <v>49</v>
      </c>
      <c r="B52" t="s">
        <v>339</v>
      </c>
      <c r="C52" t="s">
        <v>956</v>
      </c>
      <c r="D52" t="s">
        <v>324</v>
      </c>
      <c r="E52" t="s">
        <v>131</v>
      </c>
      <c r="F52">
        <v>0</v>
      </c>
      <c r="G52" t="s">
        <v>82</v>
      </c>
      <c r="H52">
        <v>10</v>
      </c>
      <c r="I52" t="s">
        <v>340</v>
      </c>
      <c r="J52">
        <v>0.63</v>
      </c>
      <c r="K52" t="s">
        <v>517</v>
      </c>
      <c r="L52" t="s">
        <v>56</v>
      </c>
      <c r="M52" t="s">
        <v>341</v>
      </c>
      <c r="N52">
        <v>5</v>
      </c>
      <c r="O52" t="s">
        <v>59</v>
      </c>
      <c r="P52" t="s">
        <v>59</v>
      </c>
      <c r="Q52">
        <v>0</v>
      </c>
      <c r="R52">
        <v>29</v>
      </c>
      <c r="S52">
        <v>3</v>
      </c>
      <c r="T52">
        <v>2</v>
      </c>
      <c r="U52">
        <v>2</v>
      </c>
      <c r="V52">
        <v>4</v>
      </c>
      <c r="W52" t="s">
        <v>59</v>
      </c>
      <c r="X52" t="s">
        <v>59</v>
      </c>
      <c r="Y52">
        <v>0</v>
      </c>
      <c r="Z52">
        <v>4.1334168070141397E-2</v>
      </c>
      <c r="AA52">
        <v>5</v>
      </c>
      <c r="AB52" t="s">
        <v>59</v>
      </c>
      <c r="AC52">
        <v>0</v>
      </c>
      <c r="AD52" t="s">
        <v>60</v>
      </c>
      <c r="AE52">
        <v>5</v>
      </c>
      <c r="AF52" t="s">
        <v>61</v>
      </c>
      <c r="AG52">
        <v>5</v>
      </c>
      <c r="AH52">
        <v>0.23796088415123601</v>
      </c>
      <c r="AI52" t="s">
        <v>849</v>
      </c>
      <c r="AJ52">
        <v>-0.51760228554904997</v>
      </c>
      <c r="AK52" t="s">
        <v>855</v>
      </c>
      <c r="AL52">
        <f t="shared" si="0"/>
        <v>43</v>
      </c>
      <c r="AN52">
        <v>48</v>
      </c>
      <c r="AO52" s="1">
        <v>0</v>
      </c>
      <c r="BA52" t="s">
        <v>957</v>
      </c>
      <c r="BB52" t="s">
        <v>343</v>
      </c>
      <c r="BC52" t="s">
        <v>69</v>
      </c>
      <c r="BD52">
        <v>3</v>
      </c>
      <c r="BE52">
        <v>23</v>
      </c>
      <c r="BF52">
        <v>0</v>
      </c>
      <c r="BG52">
        <v>26</v>
      </c>
      <c r="BH52">
        <v>3</v>
      </c>
    </row>
    <row r="53" spans="1:60" x14ac:dyDescent="0.15">
      <c r="A53">
        <v>50</v>
      </c>
      <c r="B53" t="s">
        <v>344</v>
      </c>
      <c r="C53" t="s">
        <v>958</v>
      </c>
      <c r="D53" t="s">
        <v>345</v>
      </c>
      <c r="E53" t="s">
        <v>96</v>
      </c>
      <c r="F53">
        <v>0</v>
      </c>
      <c r="G53" t="s">
        <v>82</v>
      </c>
      <c r="H53">
        <v>10</v>
      </c>
      <c r="I53" t="s">
        <v>346</v>
      </c>
      <c r="J53">
        <v>0.59230000000000005</v>
      </c>
      <c r="K53" t="s">
        <v>855</v>
      </c>
      <c r="L53" t="s">
        <v>59</v>
      </c>
      <c r="M53" t="s">
        <v>59</v>
      </c>
      <c r="N53">
        <v>0</v>
      </c>
      <c r="O53" t="s">
        <v>59</v>
      </c>
      <c r="P53" t="s">
        <v>59</v>
      </c>
      <c r="Q53">
        <v>0</v>
      </c>
      <c r="R53">
        <v>37</v>
      </c>
      <c r="S53">
        <v>5</v>
      </c>
      <c r="T53">
        <v>4</v>
      </c>
      <c r="U53">
        <v>3</v>
      </c>
      <c r="V53">
        <v>5</v>
      </c>
      <c r="W53" t="s">
        <v>59</v>
      </c>
      <c r="X53" t="s">
        <v>59</v>
      </c>
      <c r="Y53">
        <v>0</v>
      </c>
      <c r="Z53">
        <v>5.9410738294730897E-2</v>
      </c>
      <c r="AA53">
        <v>5</v>
      </c>
      <c r="AB53" t="s">
        <v>56</v>
      </c>
      <c r="AC53">
        <v>5</v>
      </c>
      <c r="AD53" t="s">
        <v>59</v>
      </c>
      <c r="AE53">
        <v>0</v>
      </c>
      <c r="AF53" t="s">
        <v>61</v>
      </c>
      <c r="AG53">
        <v>5</v>
      </c>
      <c r="AH53">
        <v>-0.131869195908078</v>
      </c>
      <c r="AI53" t="s">
        <v>855</v>
      </c>
      <c r="AJ53">
        <v>-0.30530232957744502</v>
      </c>
      <c r="AK53" t="s">
        <v>855</v>
      </c>
      <c r="AL53">
        <f t="shared" si="0"/>
        <v>33</v>
      </c>
      <c r="AN53">
        <v>48</v>
      </c>
      <c r="AO53" s="1">
        <v>0</v>
      </c>
      <c r="BA53" t="s">
        <v>959</v>
      </c>
      <c r="BB53" t="s">
        <v>348</v>
      </c>
      <c r="BC53">
        <v>2</v>
      </c>
      <c r="BD53">
        <v>5</v>
      </c>
      <c r="BE53">
        <v>26</v>
      </c>
      <c r="BF53">
        <v>0</v>
      </c>
      <c r="BG53">
        <v>31</v>
      </c>
      <c r="BH53">
        <v>5</v>
      </c>
    </row>
    <row r="54" spans="1:60" x14ac:dyDescent="0.15">
      <c r="A54">
        <v>51</v>
      </c>
      <c r="B54" t="s">
        <v>349</v>
      </c>
      <c r="C54" t="s">
        <v>960</v>
      </c>
      <c r="D54" t="s">
        <v>324</v>
      </c>
      <c r="E54" t="s">
        <v>81</v>
      </c>
      <c r="F54">
        <v>0</v>
      </c>
      <c r="G54" t="s">
        <v>82</v>
      </c>
      <c r="H54">
        <v>10</v>
      </c>
      <c r="I54" t="s">
        <v>961</v>
      </c>
      <c r="J54">
        <v>0.97</v>
      </c>
      <c r="K54" t="s">
        <v>849</v>
      </c>
      <c r="L54" t="s">
        <v>56</v>
      </c>
      <c r="M54" t="s">
        <v>351</v>
      </c>
      <c r="N54">
        <v>5</v>
      </c>
      <c r="O54" t="s">
        <v>59</v>
      </c>
      <c r="P54" t="s">
        <v>59</v>
      </c>
      <c r="Q54">
        <v>0</v>
      </c>
      <c r="R54">
        <v>29</v>
      </c>
      <c r="S54">
        <v>0</v>
      </c>
      <c r="T54">
        <v>0</v>
      </c>
      <c r="U54">
        <v>0</v>
      </c>
      <c r="V54">
        <v>2</v>
      </c>
      <c r="W54" t="s">
        <v>59</v>
      </c>
      <c r="X54" t="s">
        <v>59</v>
      </c>
      <c r="Y54">
        <v>0</v>
      </c>
      <c r="Z54">
        <v>3.8133026424839102E-2</v>
      </c>
      <c r="AA54">
        <v>5</v>
      </c>
      <c r="AB54" t="s">
        <v>59</v>
      </c>
      <c r="AC54">
        <v>0</v>
      </c>
      <c r="AD54" t="s">
        <v>60</v>
      </c>
      <c r="AE54">
        <v>5</v>
      </c>
      <c r="AF54" t="s">
        <v>61</v>
      </c>
      <c r="AG54">
        <v>5</v>
      </c>
      <c r="AH54">
        <v>-0.17091817940128601</v>
      </c>
      <c r="AI54" t="s">
        <v>855</v>
      </c>
      <c r="AJ54">
        <v>-0.77642863582547805</v>
      </c>
      <c r="AK54" t="s">
        <v>855</v>
      </c>
      <c r="AL54">
        <f t="shared" si="0"/>
        <v>39</v>
      </c>
      <c r="AN54">
        <v>44</v>
      </c>
      <c r="AO54" s="1">
        <v>0</v>
      </c>
      <c r="BA54" t="s">
        <v>273</v>
      </c>
      <c r="BB54" t="s">
        <v>353</v>
      </c>
      <c r="BC54" t="s">
        <v>69</v>
      </c>
      <c r="BD54">
        <v>0</v>
      </c>
      <c r="BE54">
        <v>23</v>
      </c>
      <c r="BF54">
        <v>0</v>
      </c>
      <c r="BG54">
        <v>23</v>
      </c>
      <c r="BH54">
        <v>0</v>
      </c>
    </row>
    <row r="55" spans="1:60" x14ac:dyDescent="0.15">
      <c r="A55">
        <v>52</v>
      </c>
      <c r="B55" t="s">
        <v>354</v>
      </c>
      <c r="C55" t="s">
        <v>962</v>
      </c>
      <c r="D55" t="s">
        <v>324</v>
      </c>
      <c r="E55" t="s">
        <v>81</v>
      </c>
      <c r="F55">
        <v>0</v>
      </c>
      <c r="G55" t="s">
        <v>82</v>
      </c>
      <c r="H55">
        <v>10</v>
      </c>
      <c r="I55" t="s">
        <v>355</v>
      </c>
      <c r="J55">
        <v>0.87</v>
      </c>
      <c r="K55" t="s">
        <v>849</v>
      </c>
      <c r="L55" t="s">
        <v>59</v>
      </c>
      <c r="N55">
        <v>0</v>
      </c>
      <c r="O55" t="s">
        <v>59</v>
      </c>
      <c r="P55" t="s">
        <v>59</v>
      </c>
      <c r="Q55">
        <v>0</v>
      </c>
      <c r="R55">
        <v>13</v>
      </c>
      <c r="S55">
        <v>0</v>
      </c>
      <c r="T55">
        <v>0</v>
      </c>
      <c r="U55">
        <v>0</v>
      </c>
      <c r="V55">
        <v>2</v>
      </c>
      <c r="W55" t="s">
        <v>59</v>
      </c>
      <c r="X55" t="s">
        <v>59</v>
      </c>
      <c r="Y55">
        <v>0</v>
      </c>
      <c r="Z55">
        <v>2.4489862203925201E-2</v>
      </c>
      <c r="AA55">
        <v>0</v>
      </c>
      <c r="AB55" t="s">
        <v>59</v>
      </c>
      <c r="AC55">
        <v>0</v>
      </c>
      <c r="AD55" t="s">
        <v>59</v>
      </c>
      <c r="AE55">
        <v>0</v>
      </c>
      <c r="AF55" t="s">
        <v>61</v>
      </c>
      <c r="AG55">
        <v>5</v>
      </c>
      <c r="AH55">
        <v>0.72164941226745405</v>
      </c>
      <c r="AI55" t="s">
        <v>849</v>
      </c>
      <c r="AJ55">
        <v>1.22279551928358</v>
      </c>
      <c r="AK55" t="s">
        <v>849</v>
      </c>
      <c r="AL55">
        <f t="shared" si="0"/>
        <v>32</v>
      </c>
      <c r="AN55">
        <v>37</v>
      </c>
      <c r="AO55" s="1">
        <v>0</v>
      </c>
      <c r="BA55" t="e">
        <v>#N/A</v>
      </c>
      <c r="BB55" t="s">
        <v>356</v>
      </c>
      <c r="BC55" t="s">
        <v>69</v>
      </c>
      <c r="BD55">
        <v>0</v>
      </c>
      <c r="BE55">
        <v>8</v>
      </c>
      <c r="BF55">
        <v>2</v>
      </c>
      <c r="BG55">
        <v>10</v>
      </c>
      <c r="BH55">
        <v>2</v>
      </c>
    </row>
    <row r="56" spans="1:60" x14ac:dyDescent="0.15">
      <c r="A56">
        <v>53</v>
      </c>
      <c r="B56" t="s">
        <v>261</v>
      </c>
      <c r="C56" t="s">
        <v>963</v>
      </c>
      <c r="D56" t="s">
        <v>324</v>
      </c>
      <c r="E56" t="s">
        <v>357</v>
      </c>
      <c r="F56">
        <v>5</v>
      </c>
      <c r="G56" t="s">
        <v>54</v>
      </c>
      <c r="H56">
        <v>30</v>
      </c>
      <c r="I56" t="s">
        <v>358</v>
      </c>
      <c r="J56">
        <v>0.9556</v>
      </c>
      <c r="K56" t="s">
        <v>849</v>
      </c>
      <c r="L56" t="s">
        <v>56</v>
      </c>
      <c r="M56" t="s">
        <v>359</v>
      </c>
      <c r="N56">
        <v>5</v>
      </c>
      <c r="O56" t="s">
        <v>59</v>
      </c>
      <c r="P56" t="s">
        <v>59</v>
      </c>
      <c r="Q56">
        <v>0</v>
      </c>
      <c r="R56">
        <v>9</v>
      </c>
      <c r="S56">
        <v>1</v>
      </c>
      <c r="T56">
        <v>0</v>
      </c>
      <c r="U56">
        <v>0</v>
      </c>
      <c r="V56">
        <v>2</v>
      </c>
      <c r="W56" t="s">
        <v>59</v>
      </c>
      <c r="X56" t="s">
        <v>59</v>
      </c>
      <c r="Y56">
        <v>0</v>
      </c>
      <c r="Z56">
        <v>3.3528717993969497E-2</v>
      </c>
      <c r="AA56">
        <v>5</v>
      </c>
      <c r="AB56" t="s">
        <v>56</v>
      </c>
      <c r="AC56">
        <v>5</v>
      </c>
      <c r="AD56" t="s">
        <v>59</v>
      </c>
      <c r="AE56">
        <v>0</v>
      </c>
      <c r="AF56" t="s">
        <v>61</v>
      </c>
      <c r="AG56">
        <v>5</v>
      </c>
      <c r="AH56">
        <v>-1.7214814069646901E-2</v>
      </c>
      <c r="AI56" t="s">
        <v>855</v>
      </c>
      <c r="AJ56">
        <v>0.31900617077499199</v>
      </c>
      <c r="AK56" t="s">
        <v>849</v>
      </c>
      <c r="AL56">
        <f t="shared" si="0"/>
        <v>68</v>
      </c>
      <c r="AN56">
        <v>68</v>
      </c>
      <c r="AO56" s="1">
        <v>0</v>
      </c>
      <c r="BA56" t="s">
        <v>327</v>
      </c>
      <c r="BB56" t="s">
        <v>361</v>
      </c>
      <c r="BC56">
        <v>1</v>
      </c>
      <c r="BD56">
        <v>1</v>
      </c>
      <c r="BE56">
        <v>16</v>
      </c>
      <c r="BF56">
        <v>0</v>
      </c>
      <c r="BG56">
        <v>17</v>
      </c>
      <c r="BH56">
        <v>1</v>
      </c>
    </row>
    <row r="57" spans="1:60" x14ac:dyDescent="0.15">
      <c r="A57">
        <v>54</v>
      </c>
      <c r="B57" t="s">
        <v>268</v>
      </c>
      <c r="C57" t="s">
        <v>964</v>
      </c>
      <c r="D57" t="s">
        <v>362</v>
      </c>
      <c r="E57" t="s">
        <v>59</v>
      </c>
      <c r="F57">
        <v>0</v>
      </c>
      <c r="G57" t="s">
        <v>82</v>
      </c>
      <c r="H57">
        <v>10</v>
      </c>
      <c r="I57" t="s">
        <v>363</v>
      </c>
      <c r="J57">
        <v>0.95960502872602704</v>
      </c>
      <c r="K57" t="s">
        <v>849</v>
      </c>
      <c r="L57" t="s">
        <v>56</v>
      </c>
      <c r="M57" t="s">
        <v>364</v>
      </c>
      <c r="N57">
        <v>5</v>
      </c>
      <c r="O57" t="s">
        <v>59</v>
      </c>
      <c r="P57" t="s">
        <v>59</v>
      </c>
      <c r="Q57">
        <v>0</v>
      </c>
      <c r="R57">
        <v>15</v>
      </c>
      <c r="S57">
        <v>0</v>
      </c>
      <c r="T57">
        <v>0</v>
      </c>
      <c r="U57">
        <v>0</v>
      </c>
      <c r="V57">
        <v>2</v>
      </c>
      <c r="W57" t="s">
        <v>59</v>
      </c>
      <c r="X57" t="s">
        <v>59</v>
      </c>
      <c r="Y57">
        <v>0</v>
      </c>
      <c r="Z57">
        <v>4.0651607682616997E-2</v>
      </c>
      <c r="AA57">
        <v>5</v>
      </c>
      <c r="AB57" t="s">
        <v>59</v>
      </c>
      <c r="AC57">
        <v>0</v>
      </c>
      <c r="AD57" t="s">
        <v>59</v>
      </c>
      <c r="AE57">
        <v>0</v>
      </c>
      <c r="AF57" t="s">
        <v>125</v>
      </c>
      <c r="AG57">
        <v>0</v>
      </c>
      <c r="AH57">
        <v>0.74448988122050497</v>
      </c>
      <c r="AI57" t="s">
        <v>849</v>
      </c>
      <c r="AJ57">
        <v>-0.25377101066670099</v>
      </c>
      <c r="AK57" t="s">
        <v>855</v>
      </c>
      <c r="AL57">
        <f t="shared" si="0"/>
        <v>33</v>
      </c>
      <c r="AN57">
        <v>23</v>
      </c>
      <c r="AO57" s="1">
        <v>10</v>
      </c>
      <c r="BA57" t="s">
        <v>965</v>
      </c>
      <c r="BB57" t="s">
        <v>354</v>
      </c>
      <c r="BC57" t="s">
        <v>69</v>
      </c>
      <c r="BD57">
        <v>0</v>
      </c>
      <c r="BE57">
        <v>13</v>
      </c>
      <c r="BF57">
        <v>0</v>
      </c>
      <c r="BG57">
        <v>13</v>
      </c>
      <c r="BH57">
        <v>0</v>
      </c>
    </row>
    <row r="58" spans="1:60" x14ac:dyDescent="0.15">
      <c r="A58">
        <v>55</v>
      </c>
      <c r="B58" t="s">
        <v>366</v>
      </c>
      <c r="C58" t="s">
        <v>966</v>
      </c>
      <c r="D58" t="s">
        <v>345</v>
      </c>
      <c r="E58" t="s">
        <v>186</v>
      </c>
      <c r="F58">
        <v>15</v>
      </c>
      <c r="G58" t="s">
        <v>71</v>
      </c>
      <c r="H58">
        <v>15</v>
      </c>
      <c r="I58" t="s">
        <v>220</v>
      </c>
      <c r="J58">
        <v>0.77999943495908197</v>
      </c>
      <c r="K58" t="s">
        <v>849</v>
      </c>
      <c r="L58" t="s">
        <v>59</v>
      </c>
      <c r="N58">
        <v>0</v>
      </c>
      <c r="O58" t="s">
        <v>59</v>
      </c>
      <c r="P58" t="s">
        <v>59</v>
      </c>
      <c r="Q58">
        <v>0</v>
      </c>
      <c r="R58">
        <v>12</v>
      </c>
      <c r="S58">
        <v>1</v>
      </c>
      <c r="T58">
        <v>0</v>
      </c>
      <c r="U58">
        <v>0</v>
      </c>
      <c r="V58">
        <v>2</v>
      </c>
      <c r="W58" t="s">
        <v>59</v>
      </c>
      <c r="X58" t="s">
        <v>59</v>
      </c>
      <c r="Y58">
        <v>0</v>
      </c>
      <c r="Z58">
        <v>0</v>
      </c>
      <c r="AA58">
        <v>0</v>
      </c>
      <c r="AB58" t="s">
        <v>59</v>
      </c>
      <c r="AC58">
        <v>0</v>
      </c>
      <c r="AD58" t="s">
        <v>60</v>
      </c>
      <c r="AE58">
        <v>5</v>
      </c>
      <c r="AF58" t="s">
        <v>125</v>
      </c>
      <c r="AG58">
        <v>0</v>
      </c>
      <c r="AH58">
        <v>-4.5333978872639902E-2</v>
      </c>
      <c r="AI58" t="s">
        <v>855</v>
      </c>
      <c r="AJ58">
        <v>-0.69660118896902701</v>
      </c>
      <c r="AK58" t="s">
        <v>855</v>
      </c>
      <c r="AL58">
        <f t="shared" si="0"/>
        <v>44</v>
      </c>
      <c r="AN58">
        <v>39</v>
      </c>
      <c r="AO58" s="1">
        <v>0</v>
      </c>
      <c r="BA58" t="e">
        <v>#N/A</v>
      </c>
      <c r="BB58" t="s">
        <v>112</v>
      </c>
      <c r="BC58">
        <v>3</v>
      </c>
      <c r="BD58">
        <v>1</v>
      </c>
      <c r="BE58">
        <v>29</v>
      </c>
      <c r="BF58">
        <v>0</v>
      </c>
      <c r="BG58">
        <v>30</v>
      </c>
      <c r="BH58">
        <v>1</v>
      </c>
    </row>
    <row r="59" spans="1:60" x14ac:dyDescent="0.15">
      <c r="A59">
        <v>56</v>
      </c>
      <c r="B59" t="s">
        <v>367</v>
      </c>
      <c r="C59" t="s">
        <v>967</v>
      </c>
      <c r="D59" t="s">
        <v>324</v>
      </c>
      <c r="E59" t="s">
        <v>59</v>
      </c>
      <c r="F59">
        <v>0</v>
      </c>
      <c r="G59" t="s">
        <v>82</v>
      </c>
      <c r="H59">
        <v>10</v>
      </c>
      <c r="I59" t="s">
        <v>368</v>
      </c>
      <c r="J59">
        <v>0.42</v>
      </c>
      <c r="K59" t="s">
        <v>922</v>
      </c>
      <c r="L59" t="s">
        <v>56</v>
      </c>
      <c r="M59" t="s">
        <v>369</v>
      </c>
      <c r="N59">
        <v>5</v>
      </c>
      <c r="O59" t="s">
        <v>59</v>
      </c>
      <c r="P59" t="s">
        <v>59</v>
      </c>
      <c r="Q59">
        <v>0</v>
      </c>
      <c r="R59">
        <v>25</v>
      </c>
      <c r="S59">
        <v>0</v>
      </c>
      <c r="T59">
        <v>0</v>
      </c>
      <c r="U59">
        <v>0</v>
      </c>
      <c r="V59">
        <v>2</v>
      </c>
      <c r="W59" t="s">
        <v>59</v>
      </c>
      <c r="X59" t="s">
        <v>59</v>
      </c>
      <c r="Y59">
        <v>0</v>
      </c>
      <c r="Z59">
        <v>3.5805127745547401E-2</v>
      </c>
      <c r="AA59">
        <v>5</v>
      </c>
      <c r="AB59" t="s">
        <v>59</v>
      </c>
      <c r="AC59">
        <v>0</v>
      </c>
      <c r="AD59" t="s">
        <v>60</v>
      </c>
      <c r="AE59">
        <v>5</v>
      </c>
      <c r="AF59" t="s">
        <v>61</v>
      </c>
      <c r="AG59">
        <v>5</v>
      </c>
      <c r="AH59">
        <v>0.18353932798627801</v>
      </c>
      <c r="AI59" t="s">
        <v>849</v>
      </c>
      <c r="AJ59">
        <v>0.13666074334044501</v>
      </c>
      <c r="AK59" t="s">
        <v>849</v>
      </c>
      <c r="AL59">
        <f t="shared" si="0"/>
        <v>42</v>
      </c>
      <c r="AN59">
        <v>32</v>
      </c>
      <c r="AO59" s="1">
        <v>10</v>
      </c>
      <c r="BA59" t="e">
        <v>#N/A</v>
      </c>
      <c r="BB59" t="s">
        <v>230</v>
      </c>
      <c r="BC59" t="s">
        <v>69</v>
      </c>
      <c r="BD59">
        <v>0</v>
      </c>
      <c r="BE59">
        <v>0</v>
      </c>
      <c r="BF59">
        <v>0</v>
      </c>
      <c r="BG59">
        <v>0</v>
      </c>
      <c r="BH59">
        <v>0</v>
      </c>
    </row>
    <row r="60" spans="1:60" x14ac:dyDescent="0.15">
      <c r="A60">
        <v>57</v>
      </c>
      <c r="B60" t="s">
        <v>142</v>
      </c>
      <c r="C60" t="s">
        <v>968</v>
      </c>
      <c r="D60" t="s">
        <v>324</v>
      </c>
      <c r="E60" t="s">
        <v>81</v>
      </c>
      <c r="F60">
        <v>0</v>
      </c>
      <c r="G60" t="s">
        <v>82</v>
      </c>
      <c r="H60">
        <v>10</v>
      </c>
      <c r="I60" t="s">
        <v>370</v>
      </c>
      <c r="J60">
        <v>0.53559999999999997</v>
      </c>
      <c r="K60" t="s">
        <v>855</v>
      </c>
      <c r="L60" t="s">
        <v>56</v>
      </c>
      <c r="M60" t="s">
        <v>371</v>
      </c>
      <c r="N60">
        <v>5</v>
      </c>
      <c r="O60" t="s">
        <v>59</v>
      </c>
      <c r="P60" t="s">
        <v>59</v>
      </c>
      <c r="Q60">
        <v>0</v>
      </c>
      <c r="R60">
        <v>24</v>
      </c>
      <c r="S60">
        <v>3</v>
      </c>
      <c r="T60">
        <v>2</v>
      </c>
      <c r="U60">
        <v>2</v>
      </c>
      <c r="V60">
        <v>4</v>
      </c>
      <c r="W60" t="s">
        <v>94</v>
      </c>
      <c r="X60" t="s">
        <v>372</v>
      </c>
      <c r="Y60">
        <v>5</v>
      </c>
      <c r="Z60">
        <v>4.2120213949841799E-2</v>
      </c>
      <c r="AA60">
        <v>5</v>
      </c>
      <c r="AB60" t="s">
        <v>56</v>
      </c>
      <c r="AC60">
        <v>5</v>
      </c>
      <c r="AD60" t="s">
        <v>59</v>
      </c>
      <c r="AE60">
        <v>0</v>
      </c>
      <c r="AF60" t="s">
        <v>61</v>
      </c>
      <c r="AG60">
        <v>5</v>
      </c>
      <c r="AH60">
        <v>0.155590059851554</v>
      </c>
      <c r="AI60" t="s">
        <v>849</v>
      </c>
      <c r="AJ60">
        <v>8.4340440613692707E-3</v>
      </c>
      <c r="AK60" t="s">
        <v>517</v>
      </c>
      <c r="AL60">
        <f t="shared" si="0"/>
        <v>48</v>
      </c>
      <c r="AN60">
        <v>53</v>
      </c>
      <c r="AO60" s="1">
        <v>0</v>
      </c>
      <c r="BA60" t="s">
        <v>327</v>
      </c>
      <c r="BB60" t="s">
        <v>199</v>
      </c>
      <c r="BC60" t="s">
        <v>69</v>
      </c>
      <c r="BD60">
        <v>3</v>
      </c>
      <c r="BE60">
        <v>25</v>
      </c>
      <c r="BF60">
        <v>0</v>
      </c>
      <c r="BG60">
        <v>28</v>
      </c>
      <c r="BH60">
        <v>3</v>
      </c>
    </row>
    <row r="61" spans="1:60" x14ac:dyDescent="0.15">
      <c r="A61">
        <v>58</v>
      </c>
      <c r="B61" t="s">
        <v>235</v>
      </c>
      <c r="C61" t="s">
        <v>969</v>
      </c>
      <c r="D61" t="s">
        <v>324</v>
      </c>
      <c r="E61" t="s">
        <v>81</v>
      </c>
      <c r="F61">
        <v>0</v>
      </c>
      <c r="G61" t="s">
        <v>82</v>
      </c>
      <c r="H61">
        <v>10</v>
      </c>
      <c r="I61" t="s">
        <v>373</v>
      </c>
      <c r="J61">
        <v>0.98099999999999998</v>
      </c>
      <c r="K61" t="s">
        <v>849</v>
      </c>
      <c r="L61" t="s">
        <v>56</v>
      </c>
      <c r="M61" t="s">
        <v>374</v>
      </c>
      <c r="N61">
        <v>5</v>
      </c>
      <c r="O61" t="s">
        <v>59</v>
      </c>
      <c r="P61" t="s">
        <v>59</v>
      </c>
      <c r="Q61">
        <v>0</v>
      </c>
      <c r="R61">
        <v>42</v>
      </c>
      <c r="S61">
        <v>2</v>
      </c>
      <c r="T61">
        <v>1</v>
      </c>
      <c r="U61">
        <v>1</v>
      </c>
      <c r="V61">
        <v>3</v>
      </c>
      <c r="W61" t="s">
        <v>94</v>
      </c>
      <c r="X61" t="s">
        <v>372</v>
      </c>
      <c r="Y61">
        <v>5</v>
      </c>
      <c r="Z61">
        <v>3.4432015173860499E-2</v>
      </c>
      <c r="AA61">
        <v>5</v>
      </c>
      <c r="AB61" t="s">
        <v>59</v>
      </c>
      <c r="AC61">
        <v>0</v>
      </c>
      <c r="AD61" t="s">
        <v>60</v>
      </c>
      <c r="AE61">
        <v>5</v>
      </c>
      <c r="AF61" t="s">
        <v>61</v>
      </c>
      <c r="AG61">
        <v>5</v>
      </c>
      <c r="AH61">
        <v>0.58824299097067001</v>
      </c>
      <c r="AI61" t="s">
        <v>849</v>
      </c>
      <c r="AJ61">
        <v>0.70225871970721798</v>
      </c>
      <c r="AK61" t="s">
        <v>849</v>
      </c>
      <c r="AL61">
        <f t="shared" si="0"/>
        <v>53</v>
      </c>
      <c r="AN61">
        <v>58</v>
      </c>
      <c r="AO61" s="1">
        <v>0</v>
      </c>
      <c r="BB61" t="s">
        <v>80</v>
      </c>
      <c r="BC61">
        <v>1</v>
      </c>
      <c r="BD61">
        <v>2</v>
      </c>
      <c r="BE61">
        <v>29</v>
      </c>
      <c r="BF61">
        <v>0</v>
      </c>
      <c r="BG61">
        <v>31</v>
      </c>
      <c r="BH61">
        <v>2</v>
      </c>
    </row>
    <row r="62" spans="1:60" x14ac:dyDescent="0.15">
      <c r="A62">
        <v>59</v>
      </c>
      <c r="B62" t="s">
        <v>375</v>
      </c>
      <c r="C62" t="s">
        <v>970</v>
      </c>
      <c r="D62" t="s">
        <v>324</v>
      </c>
      <c r="E62" t="s">
        <v>186</v>
      </c>
      <c r="F62">
        <v>15</v>
      </c>
      <c r="G62" t="s">
        <v>71</v>
      </c>
      <c r="H62">
        <v>15</v>
      </c>
      <c r="I62" t="s">
        <v>376</v>
      </c>
      <c r="J62">
        <v>0.8</v>
      </c>
      <c r="K62" t="s">
        <v>849</v>
      </c>
      <c r="L62" t="s">
        <v>56</v>
      </c>
      <c r="M62" t="s">
        <v>377</v>
      </c>
      <c r="N62">
        <v>5</v>
      </c>
      <c r="O62" t="s">
        <v>59</v>
      </c>
      <c r="P62" t="s">
        <v>59</v>
      </c>
      <c r="Q62">
        <v>0</v>
      </c>
      <c r="R62">
        <v>27</v>
      </c>
      <c r="S62">
        <v>14</v>
      </c>
      <c r="T62">
        <v>13</v>
      </c>
      <c r="U62">
        <v>3</v>
      </c>
      <c r="V62">
        <v>5</v>
      </c>
      <c r="W62" t="s">
        <v>94</v>
      </c>
      <c r="X62" t="s">
        <v>971</v>
      </c>
      <c r="Y62">
        <v>5</v>
      </c>
      <c r="Z62">
        <v>3.5191724515158597E-2</v>
      </c>
      <c r="AA62">
        <v>5</v>
      </c>
      <c r="AB62" t="s">
        <v>56</v>
      </c>
      <c r="AC62">
        <v>5</v>
      </c>
      <c r="AD62" t="s">
        <v>59</v>
      </c>
      <c r="AE62">
        <v>0</v>
      </c>
      <c r="AF62" t="s">
        <v>125</v>
      </c>
      <c r="AG62">
        <v>0</v>
      </c>
      <c r="AH62">
        <v>3.3391620504826802E-2</v>
      </c>
      <c r="AI62" t="s">
        <v>517</v>
      </c>
      <c r="AJ62">
        <v>0.96182902959097605</v>
      </c>
      <c r="AK62" t="s">
        <v>849</v>
      </c>
      <c r="AL62">
        <f t="shared" si="0"/>
        <v>68</v>
      </c>
      <c r="AN62">
        <v>63</v>
      </c>
      <c r="AO62" s="1">
        <v>0</v>
      </c>
      <c r="BB62" t="s">
        <v>379</v>
      </c>
      <c r="BC62" t="s">
        <v>69</v>
      </c>
      <c r="BD62">
        <v>14</v>
      </c>
      <c r="BE62">
        <v>15</v>
      </c>
      <c r="BF62">
        <v>0</v>
      </c>
      <c r="BG62">
        <v>29</v>
      </c>
      <c r="BH62">
        <v>14</v>
      </c>
    </row>
    <row r="63" spans="1:60" x14ac:dyDescent="0.15">
      <c r="A63">
        <v>60</v>
      </c>
      <c r="B63" t="s">
        <v>380</v>
      </c>
      <c r="C63" t="s">
        <v>972</v>
      </c>
      <c r="D63" t="s">
        <v>345</v>
      </c>
      <c r="E63" t="s">
        <v>131</v>
      </c>
      <c r="F63">
        <v>0</v>
      </c>
      <c r="G63" t="s">
        <v>82</v>
      </c>
      <c r="H63">
        <v>10</v>
      </c>
      <c r="I63" t="s">
        <v>381</v>
      </c>
      <c r="J63">
        <v>0.85</v>
      </c>
      <c r="K63" t="s">
        <v>849</v>
      </c>
      <c r="L63" t="s">
        <v>56</v>
      </c>
      <c r="M63" t="s">
        <v>382</v>
      </c>
      <c r="N63">
        <v>5</v>
      </c>
      <c r="O63" t="s">
        <v>59</v>
      </c>
      <c r="P63" t="s">
        <v>59</v>
      </c>
      <c r="Q63">
        <v>0</v>
      </c>
      <c r="R63">
        <v>170</v>
      </c>
      <c r="S63">
        <v>15</v>
      </c>
      <c r="T63">
        <v>14</v>
      </c>
      <c r="U63">
        <v>3</v>
      </c>
      <c r="V63">
        <v>5</v>
      </c>
      <c r="W63" t="s">
        <v>59</v>
      </c>
      <c r="X63" t="s">
        <v>59</v>
      </c>
      <c r="Y63">
        <v>0</v>
      </c>
      <c r="Z63">
        <v>9.1195191289014793E-2</v>
      </c>
      <c r="AA63">
        <v>5</v>
      </c>
      <c r="AB63" t="s">
        <v>56</v>
      </c>
      <c r="AC63">
        <v>5</v>
      </c>
      <c r="AD63" t="s">
        <v>59</v>
      </c>
      <c r="AE63">
        <v>0</v>
      </c>
      <c r="AF63" t="s">
        <v>61</v>
      </c>
      <c r="AG63">
        <v>5</v>
      </c>
      <c r="AH63">
        <v>3.3296457360874297E-2</v>
      </c>
      <c r="AI63" t="s">
        <v>517</v>
      </c>
      <c r="AJ63">
        <v>-0.23167657885659501</v>
      </c>
      <c r="AK63" t="s">
        <v>855</v>
      </c>
      <c r="AL63">
        <f t="shared" si="0"/>
        <v>44</v>
      </c>
      <c r="AN63">
        <v>59</v>
      </c>
      <c r="AO63" s="1">
        <v>-10</v>
      </c>
      <c r="BB63" t="s">
        <v>383</v>
      </c>
      <c r="BC63" t="s">
        <v>69</v>
      </c>
      <c r="BD63">
        <v>15</v>
      </c>
      <c r="BE63">
        <v>3</v>
      </c>
      <c r="BF63">
        <v>0</v>
      </c>
      <c r="BG63">
        <v>18</v>
      </c>
      <c r="BH63">
        <v>15</v>
      </c>
    </row>
    <row r="64" spans="1:60" x14ac:dyDescent="0.15">
      <c r="A64">
        <v>61</v>
      </c>
      <c r="B64" t="s">
        <v>384</v>
      </c>
      <c r="C64" t="s">
        <v>973</v>
      </c>
      <c r="D64" t="s">
        <v>385</v>
      </c>
      <c r="E64" t="s">
        <v>386</v>
      </c>
      <c r="F64">
        <v>15</v>
      </c>
      <c r="G64" t="s">
        <v>54</v>
      </c>
      <c r="H64">
        <v>30</v>
      </c>
      <c r="I64" t="s">
        <v>387</v>
      </c>
      <c r="J64">
        <v>0.71</v>
      </c>
      <c r="K64" t="s">
        <v>849</v>
      </c>
      <c r="L64" t="s">
        <v>56</v>
      </c>
      <c r="M64" t="s">
        <v>388</v>
      </c>
      <c r="N64">
        <v>5</v>
      </c>
      <c r="O64" t="s">
        <v>59</v>
      </c>
      <c r="P64" t="s">
        <v>59</v>
      </c>
      <c r="Q64">
        <v>0</v>
      </c>
      <c r="R64">
        <v>9</v>
      </c>
      <c r="S64">
        <v>7</v>
      </c>
      <c r="T64">
        <v>6</v>
      </c>
      <c r="U64">
        <v>3</v>
      </c>
      <c r="V64">
        <v>5</v>
      </c>
      <c r="W64" t="s">
        <v>59</v>
      </c>
      <c r="X64" t="s">
        <v>59</v>
      </c>
      <c r="Y64">
        <v>0</v>
      </c>
      <c r="Z64">
        <v>5.07556611438695E-2</v>
      </c>
      <c r="AA64">
        <v>5</v>
      </c>
      <c r="AB64" t="s">
        <v>56</v>
      </c>
      <c r="AC64">
        <v>5</v>
      </c>
      <c r="AD64" t="s">
        <v>60</v>
      </c>
      <c r="AE64">
        <v>5</v>
      </c>
      <c r="AF64" t="s">
        <v>61</v>
      </c>
      <c r="AG64">
        <v>5</v>
      </c>
      <c r="AH64">
        <v>0.63668536981304602</v>
      </c>
      <c r="AI64" t="s">
        <v>849</v>
      </c>
      <c r="AJ64">
        <v>-0.89815540887769696</v>
      </c>
      <c r="AK64" t="s">
        <v>855</v>
      </c>
      <c r="AL64">
        <f t="shared" si="0"/>
        <v>86</v>
      </c>
      <c r="AN64">
        <v>86</v>
      </c>
      <c r="AO64" s="1">
        <v>0</v>
      </c>
      <c r="BB64" t="s">
        <v>380</v>
      </c>
      <c r="BC64" t="s">
        <v>69</v>
      </c>
      <c r="BD64">
        <v>7</v>
      </c>
      <c r="BE64">
        <v>131</v>
      </c>
      <c r="BF64">
        <v>24</v>
      </c>
      <c r="BG64">
        <v>162</v>
      </c>
      <c r="BH64">
        <v>31</v>
      </c>
    </row>
    <row r="65" spans="1:60" x14ac:dyDescent="0.15">
      <c r="A65">
        <v>62</v>
      </c>
      <c r="B65" t="s">
        <v>136</v>
      </c>
      <c r="C65" t="s">
        <v>389</v>
      </c>
      <c r="D65" t="s">
        <v>390</v>
      </c>
      <c r="E65" t="s">
        <v>131</v>
      </c>
      <c r="F65">
        <v>0</v>
      </c>
      <c r="G65" t="s">
        <v>82</v>
      </c>
      <c r="H65">
        <v>10</v>
      </c>
      <c r="I65" t="s">
        <v>391</v>
      </c>
      <c r="J65">
        <v>0.55000000000000004</v>
      </c>
      <c r="K65" t="s">
        <v>855</v>
      </c>
      <c r="L65" t="s">
        <v>56</v>
      </c>
      <c r="M65" t="s">
        <v>84</v>
      </c>
      <c r="N65">
        <v>5</v>
      </c>
      <c r="O65" t="s">
        <v>59</v>
      </c>
      <c r="P65" t="s">
        <v>59</v>
      </c>
      <c r="Q65">
        <v>0</v>
      </c>
      <c r="R65">
        <v>45</v>
      </c>
      <c r="S65">
        <v>19</v>
      </c>
      <c r="T65">
        <v>18</v>
      </c>
      <c r="U65">
        <v>3</v>
      </c>
      <c r="V65">
        <v>5</v>
      </c>
      <c r="W65" t="s">
        <v>59</v>
      </c>
      <c r="Y65">
        <v>0</v>
      </c>
      <c r="Z65">
        <v>3.8016347926276402E-2</v>
      </c>
      <c r="AA65">
        <v>5</v>
      </c>
      <c r="AB65" t="s">
        <v>56</v>
      </c>
      <c r="AC65">
        <v>5</v>
      </c>
      <c r="AD65" t="s">
        <v>60</v>
      </c>
      <c r="AE65">
        <v>5</v>
      </c>
      <c r="AF65" t="s">
        <v>61</v>
      </c>
      <c r="AG65">
        <v>5</v>
      </c>
      <c r="AH65">
        <v>3.3892284513475902E-2</v>
      </c>
      <c r="AI65" t="s">
        <v>517</v>
      </c>
      <c r="AJ65">
        <v>-9.7962076608337695E-2</v>
      </c>
      <c r="AK65" t="s">
        <v>855</v>
      </c>
      <c r="AL65">
        <f t="shared" si="0"/>
        <v>45</v>
      </c>
      <c r="AN65">
        <v>50</v>
      </c>
      <c r="AO65" s="1">
        <v>0</v>
      </c>
      <c r="BB65" t="s">
        <v>392</v>
      </c>
      <c r="BC65">
        <v>2</v>
      </c>
      <c r="BD65">
        <v>19</v>
      </c>
      <c r="BE65">
        <v>42</v>
      </c>
      <c r="BF65">
        <v>6</v>
      </c>
      <c r="BG65">
        <v>67</v>
      </c>
      <c r="BH65">
        <v>25</v>
      </c>
    </row>
    <row r="66" spans="1:60" x14ac:dyDescent="0.15">
      <c r="A66">
        <v>63</v>
      </c>
      <c r="B66" t="s">
        <v>111</v>
      </c>
      <c r="C66" t="s">
        <v>393</v>
      </c>
      <c r="D66" t="s">
        <v>324</v>
      </c>
      <c r="E66" t="s">
        <v>81</v>
      </c>
      <c r="F66">
        <v>0</v>
      </c>
      <c r="G66" t="s">
        <v>82</v>
      </c>
      <c r="H66">
        <v>10</v>
      </c>
      <c r="I66" t="s">
        <v>394</v>
      </c>
      <c r="J66">
        <v>0.80230000000000001</v>
      </c>
      <c r="K66" t="s">
        <v>849</v>
      </c>
      <c r="L66" t="s">
        <v>56</v>
      </c>
      <c r="M66" t="s">
        <v>974</v>
      </c>
      <c r="N66">
        <v>5</v>
      </c>
      <c r="O66" t="s">
        <v>56</v>
      </c>
      <c r="P66" t="s">
        <v>975</v>
      </c>
      <c r="Q66">
        <v>5</v>
      </c>
      <c r="R66">
        <v>31</v>
      </c>
      <c r="S66">
        <v>22</v>
      </c>
      <c r="T66">
        <v>21</v>
      </c>
      <c r="U66">
        <v>3</v>
      </c>
      <c r="V66">
        <v>5</v>
      </c>
      <c r="W66" t="s">
        <v>59</v>
      </c>
      <c r="Y66">
        <v>0</v>
      </c>
      <c r="Z66">
        <v>4.6797217920991001E-2</v>
      </c>
      <c r="AA66">
        <v>5</v>
      </c>
      <c r="AB66" t="s">
        <v>56</v>
      </c>
      <c r="AC66">
        <v>5</v>
      </c>
      <c r="AD66" t="s">
        <v>59</v>
      </c>
      <c r="AE66">
        <v>0</v>
      </c>
      <c r="AF66" t="s">
        <v>61</v>
      </c>
      <c r="AG66">
        <v>5</v>
      </c>
      <c r="AH66">
        <v>-3.2019582926609801E-2</v>
      </c>
      <c r="AI66" t="s">
        <v>855</v>
      </c>
      <c r="AJ66">
        <v>6.4008154435014106E-2</v>
      </c>
      <c r="AK66" t="s">
        <v>517</v>
      </c>
      <c r="AL66">
        <f t="shared" si="0"/>
        <v>49</v>
      </c>
      <c r="AN66">
        <v>54</v>
      </c>
      <c r="AO66" s="1">
        <v>0</v>
      </c>
      <c r="BB66" t="s">
        <v>397</v>
      </c>
      <c r="BC66" t="s">
        <v>69</v>
      </c>
      <c r="BD66">
        <v>22</v>
      </c>
      <c r="BE66">
        <v>12</v>
      </c>
      <c r="BF66">
        <v>0</v>
      </c>
      <c r="BG66">
        <v>34</v>
      </c>
      <c r="BH66">
        <v>22</v>
      </c>
    </row>
    <row r="67" spans="1:60" x14ac:dyDescent="0.15">
      <c r="A67">
        <v>64</v>
      </c>
      <c r="B67" t="s">
        <v>398</v>
      </c>
      <c r="C67" t="s">
        <v>399</v>
      </c>
      <c r="D67" t="s">
        <v>324</v>
      </c>
      <c r="E67" t="s">
        <v>81</v>
      </c>
      <c r="F67">
        <v>5</v>
      </c>
      <c r="G67" t="s">
        <v>71</v>
      </c>
      <c r="H67">
        <v>15</v>
      </c>
      <c r="I67" t="s">
        <v>220</v>
      </c>
      <c r="J67">
        <v>0.71479999999999999</v>
      </c>
      <c r="K67" t="s">
        <v>849</v>
      </c>
      <c r="L67" t="s">
        <v>56</v>
      </c>
      <c r="M67" t="s">
        <v>400</v>
      </c>
      <c r="N67">
        <v>5</v>
      </c>
      <c r="O67" t="s">
        <v>59</v>
      </c>
      <c r="Q67">
        <v>0</v>
      </c>
      <c r="R67">
        <v>6</v>
      </c>
      <c r="S67">
        <v>0</v>
      </c>
      <c r="T67">
        <v>0</v>
      </c>
      <c r="U67">
        <v>0</v>
      </c>
      <c r="V67">
        <v>2</v>
      </c>
      <c r="W67" t="s">
        <v>59</v>
      </c>
      <c r="Y67">
        <v>0</v>
      </c>
      <c r="Z67">
        <v>6.9899035673737106E-2</v>
      </c>
      <c r="AA67">
        <v>5</v>
      </c>
      <c r="AB67" t="s">
        <v>56</v>
      </c>
      <c r="AC67">
        <v>5</v>
      </c>
      <c r="AD67" t="s">
        <v>59</v>
      </c>
      <c r="AE67">
        <v>0</v>
      </c>
      <c r="AF67" t="s">
        <v>61</v>
      </c>
      <c r="AG67">
        <v>5</v>
      </c>
      <c r="AH67">
        <v>7.6537614506690499E-2</v>
      </c>
      <c r="AI67" t="s">
        <v>873</v>
      </c>
      <c r="AJ67">
        <v>8.0576461209982603E-2</v>
      </c>
      <c r="AK67" t="s">
        <v>517</v>
      </c>
      <c r="AL67">
        <f t="shared" si="0"/>
        <v>54</v>
      </c>
      <c r="AN67">
        <v>49</v>
      </c>
      <c r="AO67" s="1">
        <v>0</v>
      </c>
      <c r="BB67" t="s">
        <v>401</v>
      </c>
      <c r="BC67" t="s">
        <v>69</v>
      </c>
      <c r="BD67">
        <v>0</v>
      </c>
      <c r="BE67">
        <v>6</v>
      </c>
      <c r="BF67">
        <v>0</v>
      </c>
      <c r="BG67">
        <v>6</v>
      </c>
      <c r="BH67">
        <v>0</v>
      </c>
    </row>
    <row r="68" spans="1:60" x14ac:dyDescent="0.15">
      <c r="A68">
        <v>65</v>
      </c>
      <c r="B68" t="s">
        <v>121</v>
      </c>
      <c r="C68" t="s">
        <v>402</v>
      </c>
      <c r="D68" t="s">
        <v>324</v>
      </c>
      <c r="E68" t="s">
        <v>200</v>
      </c>
      <c r="F68">
        <v>0</v>
      </c>
      <c r="G68" t="s">
        <v>82</v>
      </c>
      <c r="H68">
        <v>10</v>
      </c>
      <c r="I68" t="s">
        <v>403</v>
      </c>
      <c r="J68">
        <v>0.72130000000000005</v>
      </c>
      <c r="K68" t="s">
        <v>849</v>
      </c>
      <c r="L68" t="s">
        <v>56</v>
      </c>
      <c r="M68" t="s">
        <v>404</v>
      </c>
      <c r="N68">
        <v>5</v>
      </c>
      <c r="O68" t="s">
        <v>59</v>
      </c>
      <c r="Q68">
        <v>0</v>
      </c>
      <c r="R68">
        <v>20</v>
      </c>
      <c r="S68">
        <v>0</v>
      </c>
      <c r="T68">
        <v>0</v>
      </c>
      <c r="U68">
        <v>0</v>
      </c>
      <c r="V68">
        <v>2</v>
      </c>
      <c r="W68" t="s">
        <v>94</v>
      </c>
      <c r="X68" t="s">
        <v>976</v>
      </c>
      <c r="Y68">
        <v>5</v>
      </c>
      <c r="Z68">
        <v>4.23522025770992E-2</v>
      </c>
      <c r="AA68">
        <v>5</v>
      </c>
      <c r="AB68" t="s">
        <v>56</v>
      </c>
      <c r="AC68">
        <v>5</v>
      </c>
      <c r="AD68" t="s">
        <v>60</v>
      </c>
      <c r="AE68">
        <v>5</v>
      </c>
      <c r="AF68" t="s">
        <v>61</v>
      </c>
      <c r="AG68">
        <v>5</v>
      </c>
      <c r="AH68">
        <v>7.5566678461577205E-2</v>
      </c>
      <c r="AI68" t="s">
        <v>873</v>
      </c>
      <c r="AJ68">
        <v>-0.49440472565933702</v>
      </c>
      <c r="AK68" t="s">
        <v>855</v>
      </c>
      <c r="AL68">
        <f t="shared" ref="AL68:AL131" si="1">AK68+AI68+AG68+AE68+AC68+AA68+Y68++V68+Q68+N68+K68+H68+F68</f>
        <v>52</v>
      </c>
      <c r="AN68">
        <v>57</v>
      </c>
      <c r="AO68" s="1">
        <v>0</v>
      </c>
      <c r="BB68" t="s">
        <v>406</v>
      </c>
      <c r="BC68" t="s">
        <v>69</v>
      </c>
      <c r="BD68">
        <v>0</v>
      </c>
      <c r="BE68">
        <v>0</v>
      </c>
      <c r="BF68">
        <v>0</v>
      </c>
      <c r="BG68">
        <v>0</v>
      </c>
      <c r="BH68">
        <v>0</v>
      </c>
    </row>
    <row r="69" spans="1:60" x14ac:dyDescent="0.15">
      <c r="A69">
        <v>66</v>
      </c>
      <c r="B69" t="s">
        <v>407</v>
      </c>
      <c r="C69" t="s">
        <v>408</v>
      </c>
      <c r="D69" t="s">
        <v>345</v>
      </c>
      <c r="E69" t="s">
        <v>53</v>
      </c>
      <c r="F69">
        <v>10</v>
      </c>
      <c r="G69" t="s">
        <v>54</v>
      </c>
      <c r="H69">
        <v>30</v>
      </c>
      <c r="I69" t="s">
        <v>409</v>
      </c>
      <c r="J69">
        <v>0.88529999999999998</v>
      </c>
      <c r="K69" t="s">
        <v>849</v>
      </c>
      <c r="L69" t="s">
        <v>56</v>
      </c>
      <c r="M69" t="s">
        <v>410</v>
      </c>
      <c r="N69">
        <v>5</v>
      </c>
      <c r="O69" t="s">
        <v>59</v>
      </c>
      <c r="Q69">
        <v>0</v>
      </c>
      <c r="R69">
        <v>64</v>
      </c>
      <c r="S69">
        <v>17</v>
      </c>
      <c r="T69">
        <v>16</v>
      </c>
      <c r="U69">
        <v>3</v>
      </c>
      <c r="V69">
        <v>5</v>
      </c>
      <c r="W69" t="s">
        <v>94</v>
      </c>
      <c r="X69" t="s">
        <v>977</v>
      </c>
      <c r="Y69">
        <v>5</v>
      </c>
      <c r="Z69">
        <v>4.6115780439337797E-2</v>
      </c>
      <c r="AA69">
        <v>5</v>
      </c>
      <c r="AB69" t="s">
        <v>56</v>
      </c>
      <c r="AC69">
        <v>5</v>
      </c>
      <c r="AD69" t="s">
        <v>60</v>
      </c>
      <c r="AE69">
        <v>5</v>
      </c>
      <c r="AF69" t="s">
        <v>61</v>
      </c>
      <c r="AG69">
        <v>5</v>
      </c>
      <c r="AH69">
        <v>-1.51591732741806E-2</v>
      </c>
      <c r="AI69" t="s">
        <v>855</v>
      </c>
      <c r="AJ69">
        <v>-4.8807985190677201E-2</v>
      </c>
      <c r="AK69" t="s">
        <v>878</v>
      </c>
      <c r="AL69">
        <f t="shared" si="1"/>
        <v>83</v>
      </c>
      <c r="AN69">
        <v>83</v>
      </c>
      <c r="AO69" s="1">
        <v>0</v>
      </c>
      <c r="BB69" t="s">
        <v>70</v>
      </c>
      <c r="BC69" t="s">
        <v>69</v>
      </c>
      <c r="BD69">
        <v>17</v>
      </c>
      <c r="BE69">
        <v>42</v>
      </c>
      <c r="BF69">
        <v>12</v>
      </c>
      <c r="BG69">
        <v>71</v>
      </c>
      <c r="BH69">
        <v>29</v>
      </c>
    </row>
    <row r="70" spans="1:60" x14ac:dyDescent="0.15">
      <c r="A70">
        <v>67</v>
      </c>
      <c r="B70" t="s">
        <v>412</v>
      </c>
      <c r="C70" t="s">
        <v>413</v>
      </c>
      <c r="D70" t="s">
        <v>324</v>
      </c>
      <c r="E70" t="s">
        <v>59</v>
      </c>
      <c r="F70">
        <v>0</v>
      </c>
      <c r="G70" t="s">
        <v>82</v>
      </c>
      <c r="H70">
        <v>10</v>
      </c>
      <c r="I70" t="s">
        <v>414</v>
      </c>
      <c r="J70">
        <v>0.803098766159275</v>
      </c>
      <c r="K70" t="s">
        <v>849</v>
      </c>
      <c r="L70" t="s">
        <v>56</v>
      </c>
      <c r="M70" t="s">
        <v>415</v>
      </c>
      <c r="N70">
        <v>5</v>
      </c>
      <c r="O70" t="s">
        <v>59</v>
      </c>
      <c r="Q70">
        <v>0</v>
      </c>
      <c r="R70">
        <v>6</v>
      </c>
      <c r="S70">
        <v>3</v>
      </c>
      <c r="T70">
        <v>2</v>
      </c>
      <c r="U70">
        <v>2</v>
      </c>
      <c r="V70">
        <v>4</v>
      </c>
      <c r="W70" t="s">
        <v>94</v>
      </c>
      <c r="X70" t="s">
        <v>978</v>
      </c>
      <c r="Y70">
        <v>5</v>
      </c>
      <c r="Z70">
        <v>5.48398587492182E-2</v>
      </c>
      <c r="AA70">
        <v>5</v>
      </c>
      <c r="AB70" t="s">
        <v>56</v>
      </c>
      <c r="AC70">
        <v>5</v>
      </c>
      <c r="AD70" t="s">
        <v>59</v>
      </c>
      <c r="AE70">
        <v>0</v>
      </c>
      <c r="AF70" t="s">
        <v>61</v>
      </c>
      <c r="AG70">
        <v>5</v>
      </c>
      <c r="AH70">
        <v>-9.9187907827677196E-2</v>
      </c>
      <c r="AI70" t="s">
        <v>855</v>
      </c>
      <c r="AJ70">
        <v>-0.65320286651864401</v>
      </c>
      <c r="AK70" t="s">
        <v>855</v>
      </c>
      <c r="AL70">
        <f t="shared" si="1"/>
        <v>46</v>
      </c>
      <c r="AN70">
        <v>36</v>
      </c>
      <c r="AO70" s="1">
        <v>10</v>
      </c>
      <c r="BB70" t="s">
        <v>417</v>
      </c>
      <c r="BC70" t="s">
        <v>69</v>
      </c>
      <c r="BD70">
        <v>3</v>
      </c>
      <c r="BE70">
        <v>0</v>
      </c>
      <c r="BF70">
        <v>0</v>
      </c>
      <c r="BG70">
        <v>3</v>
      </c>
      <c r="BH70">
        <v>3</v>
      </c>
    </row>
    <row r="71" spans="1:60" x14ac:dyDescent="0.15">
      <c r="A71">
        <v>68</v>
      </c>
      <c r="B71" t="s">
        <v>418</v>
      </c>
      <c r="C71" t="s">
        <v>419</v>
      </c>
      <c r="D71" t="s">
        <v>324</v>
      </c>
      <c r="E71" t="s">
        <v>53</v>
      </c>
      <c r="F71">
        <v>10</v>
      </c>
      <c r="G71" t="s">
        <v>71</v>
      </c>
      <c r="H71">
        <v>15</v>
      </c>
      <c r="I71" t="s">
        <v>420</v>
      </c>
      <c r="J71">
        <v>0.87</v>
      </c>
      <c r="K71" t="s">
        <v>849</v>
      </c>
      <c r="L71" t="s">
        <v>56</v>
      </c>
      <c r="M71" t="s">
        <v>421</v>
      </c>
      <c r="N71">
        <v>5</v>
      </c>
      <c r="O71" t="s">
        <v>59</v>
      </c>
      <c r="Q71">
        <v>0</v>
      </c>
      <c r="R71">
        <v>24</v>
      </c>
      <c r="S71">
        <v>3</v>
      </c>
      <c r="T71">
        <v>2</v>
      </c>
      <c r="U71">
        <v>2</v>
      </c>
      <c r="V71">
        <v>4</v>
      </c>
      <c r="W71" t="s">
        <v>94</v>
      </c>
      <c r="X71" t="s">
        <v>979</v>
      </c>
      <c r="Y71">
        <v>5</v>
      </c>
      <c r="Z71">
        <v>6.9654893399387796E-2</v>
      </c>
      <c r="AA71">
        <v>5</v>
      </c>
      <c r="AB71" t="s">
        <v>56</v>
      </c>
      <c r="AC71">
        <v>5</v>
      </c>
      <c r="AD71" t="s">
        <v>60</v>
      </c>
      <c r="AE71">
        <v>5</v>
      </c>
      <c r="AF71" t="s">
        <v>61</v>
      </c>
      <c r="AG71">
        <v>5</v>
      </c>
      <c r="AH71">
        <v>8.1100090895105406E-2</v>
      </c>
      <c r="AI71" t="s">
        <v>873</v>
      </c>
      <c r="AJ71">
        <v>14.871042813879599</v>
      </c>
      <c r="AK71" t="s">
        <v>849</v>
      </c>
      <c r="AL71">
        <f t="shared" si="1"/>
        <v>73</v>
      </c>
      <c r="AN71">
        <v>68</v>
      </c>
      <c r="AO71" s="1">
        <v>0</v>
      </c>
      <c r="BB71" t="s">
        <v>423</v>
      </c>
      <c r="BC71" t="s">
        <v>69</v>
      </c>
      <c r="BD71">
        <v>3</v>
      </c>
      <c r="BE71">
        <v>25</v>
      </c>
      <c r="BF71">
        <v>0</v>
      </c>
      <c r="BG71">
        <v>28</v>
      </c>
      <c r="BH71">
        <v>3</v>
      </c>
    </row>
    <row r="72" spans="1:60" x14ac:dyDescent="0.15">
      <c r="A72">
        <v>69</v>
      </c>
      <c r="B72" t="s">
        <v>424</v>
      </c>
      <c r="C72" t="s">
        <v>425</v>
      </c>
      <c r="D72" t="s">
        <v>345</v>
      </c>
      <c r="E72" t="s">
        <v>96</v>
      </c>
      <c r="F72">
        <v>15</v>
      </c>
      <c r="G72" t="s">
        <v>54</v>
      </c>
      <c r="H72">
        <v>30</v>
      </c>
      <c r="I72" t="s">
        <v>426</v>
      </c>
      <c r="J72">
        <v>0.74</v>
      </c>
      <c r="K72" t="s">
        <v>849</v>
      </c>
      <c r="L72" t="s">
        <v>59</v>
      </c>
      <c r="N72">
        <v>0</v>
      </c>
      <c r="O72" t="s">
        <v>59</v>
      </c>
      <c r="Q72">
        <v>0</v>
      </c>
      <c r="R72">
        <v>9</v>
      </c>
      <c r="S72">
        <v>5</v>
      </c>
      <c r="T72">
        <v>4</v>
      </c>
      <c r="U72">
        <v>3</v>
      </c>
      <c r="V72">
        <v>5</v>
      </c>
      <c r="W72" t="s">
        <v>59</v>
      </c>
      <c r="Y72">
        <v>0</v>
      </c>
      <c r="Z72">
        <v>1.35556178446607E-2</v>
      </c>
      <c r="AA72">
        <v>0</v>
      </c>
      <c r="AB72" t="s">
        <v>56</v>
      </c>
      <c r="AC72">
        <v>5</v>
      </c>
      <c r="AD72" t="s">
        <v>59</v>
      </c>
      <c r="AE72">
        <v>0</v>
      </c>
      <c r="AF72" t="s">
        <v>125</v>
      </c>
      <c r="AG72">
        <v>0</v>
      </c>
      <c r="AH72">
        <v>0.32402058324715199</v>
      </c>
      <c r="AI72" t="s">
        <v>849</v>
      </c>
      <c r="AJ72">
        <v>2.4690209107581098</v>
      </c>
      <c r="AK72" t="s">
        <v>849</v>
      </c>
      <c r="AL72">
        <f t="shared" si="1"/>
        <v>70</v>
      </c>
      <c r="AN72">
        <v>70</v>
      </c>
      <c r="AO72" s="1">
        <v>0</v>
      </c>
      <c r="BB72" t="s">
        <v>412</v>
      </c>
      <c r="BC72" t="s">
        <v>69</v>
      </c>
      <c r="BD72">
        <v>5</v>
      </c>
      <c r="BE72">
        <v>3</v>
      </c>
      <c r="BF72">
        <v>0</v>
      </c>
      <c r="BG72">
        <v>8</v>
      </c>
      <c r="BH72">
        <v>5</v>
      </c>
    </row>
    <row r="73" spans="1:60" x14ac:dyDescent="0.15">
      <c r="A73">
        <v>70</v>
      </c>
      <c r="B73" t="s">
        <v>251</v>
      </c>
      <c r="C73" t="s">
        <v>427</v>
      </c>
      <c r="D73" t="s">
        <v>324</v>
      </c>
      <c r="E73" t="s">
        <v>59</v>
      </c>
      <c r="F73">
        <v>0</v>
      </c>
      <c r="G73" t="s">
        <v>82</v>
      </c>
      <c r="H73">
        <v>10</v>
      </c>
      <c r="I73" t="s">
        <v>428</v>
      </c>
      <c r="J73">
        <v>0.98</v>
      </c>
      <c r="K73" t="s">
        <v>849</v>
      </c>
      <c r="L73" t="s">
        <v>59</v>
      </c>
      <c r="N73">
        <v>0</v>
      </c>
      <c r="O73" t="s">
        <v>59</v>
      </c>
      <c r="Q73">
        <v>0</v>
      </c>
      <c r="R73">
        <v>30</v>
      </c>
      <c r="S73">
        <v>0</v>
      </c>
      <c r="T73">
        <v>0</v>
      </c>
      <c r="U73">
        <v>0</v>
      </c>
      <c r="V73">
        <v>2</v>
      </c>
      <c r="W73" t="s">
        <v>94</v>
      </c>
      <c r="X73" t="s">
        <v>980</v>
      </c>
      <c r="Y73">
        <v>5</v>
      </c>
      <c r="Z73">
        <v>3.0260171633089201E-2</v>
      </c>
      <c r="AA73">
        <v>5</v>
      </c>
      <c r="AB73" t="s">
        <v>56</v>
      </c>
      <c r="AC73">
        <v>5</v>
      </c>
      <c r="AD73" t="s">
        <v>59</v>
      </c>
      <c r="AE73">
        <v>0</v>
      </c>
      <c r="AF73" t="s">
        <v>61</v>
      </c>
      <c r="AG73">
        <v>5</v>
      </c>
      <c r="AH73">
        <v>7.1511881799927193E-2</v>
      </c>
      <c r="AI73" t="s">
        <v>873</v>
      </c>
      <c r="AJ73">
        <v>1.8615774423139698E-2</v>
      </c>
      <c r="AK73" t="s">
        <v>517</v>
      </c>
      <c r="AL73">
        <f t="shared" si="1"/>
        <v>44</v>
      </c>
      <c r="AN73">
        <v>34</v>
      </c>
      <c r="AO73" s="1">
        <v>10</v>
      </c>
      <c r="BB73" t="s">
        <v>430</v>
      </c>
      <c r="BC73" t="s">
        <v>69</v>
      </c>
      <c r="BD73">
        <v>0</v>
      </c>
      <c r="BE73">
        <v>15</v>
      </c>
      <c r="BF73">
        <v>0</v>
      </c>
      <c r="BG73">
        <v>15</v>
      </c>
      <c r="BH73">
        <v>0</v>
      </c>
    </row>
    <row r="74" spans="1:60" x14ac:dyDescent="0.15">
      <c r="A74">
        <v>71</v>
      </c>
      <c r="B74" t="s">
        <v>431</v>
      </c>
      <c r="C74" t="s">
        <v>432</v>
      </c>
      <c r="D74" t="s">
        <v>345</v>
      </c>
      <c r="E74" t="s">
        <v>59</v>
      </c>
      <c r="F74">
        <v>0</v>
      </c>
      <c r="G74" t="s">
        <v>82</v>
      </c>
      <c r="H74">
        <v>10</v>
      </c>
      <c r="I74" t="s">
        <v>433</v>
      </c>
      <c r="J74">
        <v>0.9</v>
      </c>
      <c r="K74" t="s">
        <v>849</v>
      </c>
      <c r="L74" t="s">
        <v>56</v>
      </c>
      <c r="M74" t="s">
        <v>434</v>
      </c>
      <c r="N74">
        <v>5</v>
      </c>
      <c r="O74" t="s">
        <v>59</v>
      </c>
      <c r="Q74">
        <v>0</v>
      </c>
      <c r="R74">
        <v>13</v>
      </c>
      <c r="S74">
        <v>7</v>
      </c>
      <c r="T74">
        <v>6</v>
      </c>
      <c r="U74">
        <v>3</v>
      </c>
      <c r="V74">
        <v>5</v>
      </c>
      <c r="W74" t="s">
        <v>94</v>
      </c>
      <c r="X74" t="s">
        <v>981</v>
      </c>
      <c r="Y74">
        <v>5</v>
      </c>
      <c r="Z74">
        <v>3.2516562665613598E-2</v>
      </c>
      <c r="AA74">
        <v>5</v>
      </c>
      <c r="AB74" t="s">
        <v>56</v>
      </c>
      <c r="AC74">
        <v>5</v>
      </c>
      <c r="AD74" t="s">
        <v>59</v>
      </c>
      <c r="AE74">
        <v>0</v>
      </c>
      <c r="AF74" t="s">
        <v>61</v>
      </c>
      <c r="AG74">
        <v>5</v>
      </c>
      <c r="AH74">
        <v>7.4098967391741599E-2</v>
      </c>
      <c r="AI74" t="s">
        <v>873</v>
      </c>
      <c r="AJ74">
        <v>0.31426627951583702</v>
      </c>
      <c r="AK74" t="s">
        <v>849</v>
      </c>
      <c r="AL74">
        <f t="shared" si="1"/>
        <v>54</v>
      </c>
      <c r="AN74">
        <v>44</v>
      </c>
      <c r="AO74" s="1">
        <v>10</v>
      </c>
      <c r="BB74" t="s">
        <v>209</v>
      </c>
      <c r="BC74" t="s">
        <v>69</v>
      </c>
      <c r="BD74">
        <v>7</v>
      </c>
      <c r="BE74">
        <v>27</v>
      </c>
      <c r="BF74">
        <v>0</v>
      </c>
      <c r="BG74">
        <v>34</v>
      </c>
      <c r="BH74">
        <v>7</v>
      </c>
    </row>
    <row r="75" spans="1:60" x14ac:dyDescent="0.15">
      <c r="A75">
        <v>72</v>
      </c>
      <c r="B75" t="s">
        <v>101</v>
      </c>
      <c r="C75" t="s">
        <v>436</v>
      </c>
      <c r="D75" t="s">
        <v>324</v>
      </c>
      <c r="E75" t="s">
        <v>169</v>
      </c>
      <c r="F75">
        <v>0</v>
      </c>
      <c r="G75" t="s">
        <v>82</v>
      </c>
      <c r="H75">
        <v>10</v>
      </c>
      <c r="I75" t="s">
        <v>437</v>
      </c>
      <c r="J75">
        <v>0.85</v>
      </c>
      <c r="K75" t="s">
        <v>849</v>
      </c>
      <c r="L75" t="s">
        <v>56</v>
      </c>
      <c r="M75" t="s">
        <v>438</v>
      </c>
      <c r="N75">
        <v>5</v>
      </c>
      <c r="O75" t="s">
        <v>59</v>
      </c>
      <c r="Q75">
        <v>0</v>
      </c>
      <c r="R75">
        <v>21</v>
      </c>
      <c r="S75">
        <v>2</v>
      </c>
      <c r="T75">
        <v>1</v>
      </c>
      <c r="U75">
        <v>1</v>
      </c>
      <c r="V75">
        <v>3</v>
      </c>
      <c r="W75" t="s">
        <v>94</v>
      </c>
      <c r="X75" t="s">
        <v>982</v>
      </c>
      <c r="Y75">
        <v>5</v>
      </c>
      <c r="Z75">
        <v>4.6985296931985297E-2</v>
      </c>
      <c r="AA75">
        <v>5</v>
      </c>
      <c r="AB75" t="s">
        <v>56</v>
      </c>
      <c r="AC75">
        <v>5</v>
      </c>
      <c r="AD75" t="s">
        <v>59</v>
      </c>
      <c r="AE75">
        <v>0</v>
      </c>
      <c r="AF75" t="s">
        <v>125</v>
      </c>
      <c r="AG75">
        <v>0</v>
      </c>
      <c r="AH75">
        <v>1.1958654304840399</v>
      </c>
      <c r="AI75" t="s">
        <v>849</v>
      </c>
      <c r="AJ75">
        <v>0.169048340319152</v>
      </c>
      <c r="AK75" t="s">
        <v>849</v>
      </c>
      <c r="AL75">
        <f t="shared" si="1"/>
        <v>48</v>
      </c>
      <c r="AN75">
        <v>53</v>
      </c>
      <c r="AO75" s="1">
        <v>0</v>
      </c>
      <c r="BB75" t="s">
        <v>440</v>
      </c>
      <c r="BC75" t="s">
        <v>69</v>
      </c>
      <c r="BD75">
        <v>2</v>
      </c>
      <c r="BE75">
        <v>11</v>
      </c>
      <c r="BF75">
        <v>0</v>
      </c>
      <c r="BG75">
        <v>13</v>
      </c>
      <c r="BH75">
        <v>2</v>
      </c>
    </row>
    <row r="76" spans="1:60" x14ac:dyDescent="0.15">
      <c r="A76">
        <v>73</v>
      </c>
      <c r="B76" t="s">
        <v>441</v>
      </c>
      <c r="C76" t="s">
        <v>442</v>
      </c>
      <c r="D76" t="s">
        <v>324</v>
      </c>
      <c r="E76" t="s">
        <v>85</v>
      </c>
      <c r="F76">
        <v>15</v>
      </c>
      <c r="G76" t="s">
        <v>71</v>
      </c>
      <c r="H76">
        <v>15</v>
      </c>
      <c r="I76" t="s">
        <v>220</v>
      </c>
      <c r="J76">
        <v>0.76559999999999995</v>
      </c>
      <c r="K76" t="s">
        <v>849</v>
      </c>
      <c r="L76" t="s">
        <v>56</v>
      </c>
      <c r="M76" t="s">
        <v>410</v>
      </c>
      <c r="N76">
        <v>5</v>
      </c>
      <c r="O76" t="s">
        <v>59</v>
      </c>
      <c r="Q76">
        <v>0</v>
      </c>
      <c r="R76">
        <v>14</v>
      </c>
      <c r="S76">
        <v>3</v>
      </c>
      <c r="T76">
        <v>2</v>
      </c>
      <c r="U76">
        <v>2</v>
      </c>
      <c r="V76">
        <v>4</v>
      </c>
      <c r="W76" t="s">
        <v>59</v>
      </c>
      <c r="Y76">
        <v>0</v>
      </c>
      <c r="Z76">
        <v>3.2253789771913503E-2</v>
      </c>
      <c r="AA76">
        <v>5</v>
      </c>
      <c r="AB76" t="s">
        <v>59</v>
      </c>
      <c r="AC76">
        <v>0</v>
      </c>
      <c r="AD76" t="s">
        <v>60</v>
      </c>
      <c r="AE76">
        <v>5</v>
      </c>
      <c r="AF76" t="s">
        <v>61</v>
      </c>
      <c r="AG76">
        <v>5</v>
      </c>
      <c r="AH76">
        <v>0.20894091202055901</v>
      </c>
      <c r="AI76" t="s">
        <v>849</v>
      </c>
      <c r="AJ76">
        <v>0.37956085918703703</v>
      </c>
      <c r="AK76" t="s">
        <v>849</v>
      </c>
      <c r="AL76">
        <f t="shared" si="1"/>
        <v>69</v>
      </c>
      <c r="AN76">
        <v>64</v>
      </c>
      <c r="AO76" s="1">
        <v>0</v>
      </c>
      <c r="BB76" t="s">
        <v>443</v>
      </c>
      <c r="BC76" t="s">
        <v>69</v>
      </c>
      <c r="BD76">
        <v>3</v>
      </c>
      <c r="BE76">
        <v>6</v>
      </c>
      <c r="BF76">
        <v>0</v>
      </c>
      <c r="BG76">
        <v>9</v>
      </c>
      <c r="BH76">
        <v>3</v>
      </c>
    </row>
    <row r="77" spans="1:60" x14ac:dyDescent="0.15">
      <c r="A77">
        <v>74</v>
      </c>
      <c r="B77" t="s">
        <v>444</v>
      </c>
      <c r="C77" t="s">
        <v>445</v>
      </c>
      <c r="D77" t="s">
        <v>324</v>
      </c>
      <c r="E77" t="s">
        <v>59</v>
      </c>
      <c r="F77">
        <v>0</v>
      </c>
      <c r="G77" t="s">
        <v>82</v>
      </c>
      <c r="H77">
        <v>10</v>
      </c>
      <c r="I77" t="s">
        <v>983</v>
      </c>
      <c r="J77">
        <v>0.72399999999999998</v>
      </c>
      <c r="K77" t="s">
        <v>849</v>
      </c>
      <c r="L77" t="s">
        <v>56</v>
      </c>
      <c r="M77" t="s">
        <v>447</v>
      </c>
      <c r="N77">
        <v>5</v>
      </c>
      <c r="O77" t="s">
        <v>59</v>
      </c>
      <c r="Q77">
        <v>0</v>
      </c>
      <c r="R77">
        <v>16</v>
      </c>
      <c r="S77">
        <v>0</v>
      </c>
      <c r="T77">
        <v>0</v>
      </c>
      <c r="U77">
        <v>0</v>
      </c>
      <c r="V77">
        <v>2</v>
      </c>
      <c r="W77" t="s">
        <v>59</v>
      </c>
      <c r="Y77">
        <v>0</v>
      </c>
      <c r="Z77">
        <v>4.3290205923716601E-2</v>
      </c>
      <c r="AA77">
        <v>5</v>
      </c>
      <c r="AB77" t="s">
        <v>56</v>
      </c>
      <c r="AC77">
        <v>5</v>
      </c>
      <c r="AD77" t="s">
        <v>59</v>
      </c>
      <c r="AE77">
        <v>0</v>
      </c>
      <c r="AF77" t="s">
        <v>61</v>
      </c>
      <c r="AG77">
        <v>5</v>
      </c>
      <c r="AH77">
        <v>1.3782186426589</v>
      </c>
      <c r="AI77" t="s">
        <v>849</v>
      </c>
      <c r="AJ77">
        <v>0.74685635078978896</v>
      </c>
      <c r="AK77" t="s">
        <v>849</v>
      </c>
      <c r="AL77">
        <f t="shared" si="1"/>
        <v>47</v>
      </c>
      <c r="AN77">
        <v>37</v>
      </c>
      <c r="AO77" s="1">
        <v>10</v>
      </c>
      <c r="BB77" t="s">
        <v>448</v>
      </c>
      <c r="BC77" t="s">
        <v>69</v>
      </c>
      <c r="BD77">
        <v>0</v>
      </c>
      <c r="BE77">
        <v>7</v>
      </c>
      <c r="BF77">
        <v>0</v>
      </c>
      <c r="BG77">
        <v>7</v>
      </c>
      <c r="BH77">
        <v>0</v>
      </c>
    </row>
    <row r="78" spans="1:60" x14ac:dyDescent="0.15">
      <c r="A78">
        <v>75</v>
      </c>
      <c r="B78" t="s">
        <v>449</v>
      </c>
      <c r="C78" t="s">
        <v>450</v>
      </c>
      <c r="D78" t="s">
        <v>324</v>
      </c>
      <c r="E78" t="s">
        <v>300</v>
      </c>
      <c r="F78">
        <v>5</v>
      </c>
      <c r="G78" t="s">
        <v>54</v>
      </c>
      <c r="H78">
        <v>30</v>
      </c>
      <c r="I78" t="s">
        <v>451</v>
      </c>
      <c r="J78">
        <v>0.73</v>
      </c>
      <c r="K78" t="s">
        <v>849</v>
      </c>
      <c r="L78" t="s">
        <v>56</v>
      </c>
      <c r="M78" t="s">
        <v>447</v>
      </c>
      <c r="N78">
        <v>5</v>
      </c>
      <c r="O78" t="s">
        <v>59</v>
      </c>
      <c r="Q78">
        <v>0</v>
      </c>
      <c r="R78">
        <v>11</v>
      </c>
      <c r="S78">
        <v>0</v>
      </c>
      <c r="T78">
        <v>0</v>
      </c>
      <c r="U78">
        <v>0</v>
      </c>
      <c r="V78">
        <v>2</v>
      </c>
      <c r="W78" t="s">
        <v>94</v>
      </c>
      <c r="X78" t="s">
        <v>984</v>
      </c>
      <c r="Y78">
        <v>5</v>
      </c>
      <c r="Z78">
        <v>5.1740673132059802E-2</v>
      </c>
      <c r="AA78">
        <v>5</v>
      </c>
      <c r="AB78" t="s">
        <v>59</v>
      </c>
      <c r="AC78">
        <v>0</v>
      </c>
      <c r="AD78" t="s">
        <v>60</v>
      </c>
      <c r="AE78">
        <v>5</v>
      </c>
      <c r="AF78" t="s">
        <v>61</v>
      </c>
      <c r="AG78">
        <v>5</v>
      </c>
      <c r="AH78">
        <v>-0.240429673431241</v>
      </c>
      <c r="AI78" t="s">
        <v>855</v>
      </c>
      <c r="AJ78">
        <v>-0.74522040082767804</v>
      </c>
      <c r="AK78" t="s">
        <v>855</v>
      </c>
      <c r="AL78">
        <f t="shared" si="1"/>
        <v>69</v>
      </c>
      <c r="AN78">
        <v>69</v>
      </c>
      <c r="AO78" s="1">
        <v>0</v>
      </c>
      <c r="BB78" t="s">
        <v>453</v>
      </c>
      <c r="BC78" t="s">
        <v>69</v>
      </c>
      <c r="BD78">
        <v>0</v>
      </c>
      <c r="BE78">
        <v>40</v>
      </c>
      <c r="BF78">
        <v>0</v>
      </c>
      <c r="BG78">
        <v>40</v>
      </c>
      <c r="BH78">
        <v>0</v>
      </c>
    </row>
    <row r="79" spans="1:60" x14ac:dyDescent="0.15">
      <c r="A79">
        <v>76</v>
      </c>
      <c r="B79" t="s">
        <v>454</v>
      </c>
      <c r="C79" t="s">
        <v>455</v>
      </c>
      <c r="D79" t="s">
        <v>456</v>
      </c>
      <c r="E79" t="s">
        <v>59</v>
      </c>
      <c r="F79">
        <v>0</v>
      </c>
      <c r="G79" t="s">
        <v>82</v>
      </c>
      <c r="H79">
        <v>10</v>
      </c>
      <c r="I79" t="s">
        <v>985</v>
      </c>
      <c r="J79">
        <v>0.64</v>
      </c>
      <c r="K79" t="s">
        <v>517</v>
      </c>
      <c r="L79" t="s">
        <v>56</v>
      </c>
      <c r="M79" t="s">
        <v>447</v>
      </c>
      <c r="N79">
        <v>5</v>
      </c>
      <c r="O79" t="s">
        <v>59</v>
      </c>
      <c r="Q79">
        <v>0</v>
      </c>
      <c r="R79">
        <v>27</v>
      </c>
      <c r="S79">
        <v>5</v>
      </c>
      <c r="T79">
        <v>4</v>
      </c>
      <c r="U79">
        <v>3</v>
      </c>
      <c r="V79">
        <v>5</v>
      </c>
      <c r="W79" t="s">
        <v>94</v>
      </c>
      <c r="X79" t="s">
        <v>986</v>
      </c>
      <c r="Y79">
        <v>5</v>
      </c>
      <c r="Z79">
        <v>5.0765080742187503E-2</v>
      </c>
      <c r="AA79">
        <v>5</v>
      </c>
      <c r="AB79" t="s">
        <v>56</v>
      </c>
      <c r="AC79">
        <v>5</v>
      </c>
      <c r="AD79" t="s">
        <v>60</v>
      </c>
      <c r="AE79">
        <v>5</v>
      </c>
      <c r="AF79" t="s">
        <v>61</v>
      </c>
      <c r="AG79">
        <v>5</v>
      </c>
      <c r="AH79">
        <v>5.57232961488585E-2</v>
      </c>
      <c r="AI79" t="s">
        <v>873</v>
      </c>
      <c r="AJ79">
        <v>0.21733598910212201</v>
      </c>
      <c r="AK79" t="s">
        <v>849</v>
      </c>
      <c r="AL79">
        <f t="shared" si="1"/>
        <v>57</v>
      </c>
      <c r="AN79">
        <v>47</v>
      </c>
      <c r="AO79" s="1">
        <v>10</v>
      </c>
      <c r="BB79" t="s">
        <v>459</v>
      </c>
      <c r="BC79" t="s">
        <v>69</v>
      </c>
      <c r="BD79">
        <v>5</v>
      </c>
      <c r="BE79">
        <v>50</v>
      </c>
      <c r="BF79">
        <v>0</v>
      </c>
      <c r="BG79">
        <v>55</v>
      </c>
      <c r="BH79">
        <v>5</v>
      </c>
    </row>
    <row r="80" spans="1:60" x14ac:dyDescent="0.15">
      <c r="A80">
        <v>77</v>
      </c>
      <c r="B80" t="s">
        <v>460</v>
      </c>
      <c r="C80" t="s">
        <v>461</v>
      </c>
      <c r="D80" t="s">
        <v>324</v>
      </c>
      <c r="E80" t="s">
        <v>186</v>
      </c>
      <c r="F80">
        <v>15</v>
      </c>
      <c r="G80" t="s">
        <v>54</v>
      </c>
      <c r="H80">
        <v>30</v>
      </c>
      <c r="I80" t="s">
        <v>462</v>
      </c>
      <c r="J80">
        <v>0.98280516461363898</v>
      </c>
      <c r="K80" t="s">
        <v>849</v>
      </c>
      <c r="L80" t="s">
        <v>56</v>
      </c>
      <c r="M80" t="s">
        <v>410</v>
      </c>
      <c r="N80">
        <v>5</v>
      </c>
      <c r="O80" t="s">
        <v>59</v>
      </c>
      <c r="Q80">
        <v>0</v>
      </c>
      <c r="R80">
        <v>32</v>
      </c>
      <c r="S80">
        <v>3</v>
      </c>
      <c r="T80">
        <v>2</v>
      </c>
      <c r="U80">
        <v>2</v>
      </c>
      <c r="V80">
        <v>4</v>
      </c>
      <c r="W80" t="s">
        <v>59</v>
      </c>
      <c r="Y80">
        <v>0</v>
      </c>
      <c r="Z80">
        <v>3.5070111557890499E-2</v>
      </c>
      <c r="AA80">
        <v>5</v>
      </c>
      <c r="AB80" t="s">
        <v>56</v>
      </c>
      <c r="AC80">
        <v>5</v>
      </c>
      <c r="AD80" t="s">
        <v>59</v>
      </c>
      <c r="AE80">
        <v>0</v>
      </c>
      <c r="AF80" t="s">
        <v>61</v>
      </c>
      <c r="AG80">
        <v>5</v>
      </c>
      <c r="AH80">
        <v>0.31106184444986101</v>
      </c>
      <c r="AI80" t="s">
        <v>849</v>
      </c>
      <c r="AJ80">
        <v>0.59419879688668298</v>
      </c>
      <c r="AK80" t="s">
        <v>849</v>
      </c>
      <c r="AL80">
        <f t="shared" si="1"/>
        <v>84</v>
      </c>
      <c r="AN80">
        <v>84</v>
      </c>
      <c r="AO80" s="1">
        <v>0</v>
      </c>
      <c r="BB80" t="s">
        <v>463</v>
      </c>
      <c r="BC80" t="s">
        <v>69</v>
      </c>
      <c r="BD80">
        <v>3</v>
      </c>
      <c r="BE80">
        <v>47</v>
      </c>
      <c r="BF80">
        <v>0</v>
      </c>
      <c r="BG80">
        <v>50</v>
      </c>
      <c r="BH80">
        <v>3</v>
      </c>
    </row>
    <row r="81" spans="1:60" x14ac:dyDescent="0.15">
      <c r="A81">
        <v>78</v>
      </c>
      <c r="B81" t="s">
        <v>464</v>
      </c>
      <c r="C81" t="s">
        <v>465</v>
      </c>
      <c r="D81" t="s">
        <v>324</v>
      </c>
      <c r="E81" t="s">
        <v>275</v>
      </c>
      <c r="F81">
        <v>10</v>
      </c>
      <c r="G81" t="s">
        <v>71</v>
      </c>
      <c r="H81">
        <v>15</v>
      </c>
      <c r="I81" t="s">
        <v>466</v>
      </c>
      <c r="J81">
        <v>0.69994233108419202</v>
      </c>
      <c r="K81" t="s">
        <v>517</v>
      </c>
      <c r="L81" t="s">
        <v>56</v>
      </c>
      <c r="M81" t="s">
        <v>467</v>
      </c>
      <c r="N81">
        <v>5</v>
      </c>
      <c r="O81" t="s">
        <v>56</v>
      </c>
      <c r="P81" t="s">
        <v>987</v>
      </c>
      <c r="Q81">
        <v>5</v>
      </c>
      <c r="R81">
        <v>32</v>
      </c>
      <c r="S81">
        <v>4</v>
      </c>
      <c r="T81">
        <v>3</v>
      </c>
      <c r="U81">
        <v>3</v>
      </c>
      <c r="V81">
        <v>5</v>
      </c>
      <c r="W81" t="s">
        <v>59</v>
      </c>
      <c r="Y81">
        <v>0</v>
      </c>
      <c r="Z81">
        <v>4.86228113677225E-2</v>
      </c>
      <c r="AA81">
        <v>5</v>
      </c>
      <c r="AB81" t="s">
        <v>56</v>
      </c>
      <c r="AC81">
        <v>5</v>
      </c>
      <c r="AD81" t="s">
        <v>59</v>
      </c>
      <c r="AE81">
        <v>0</v>
      </c>
      <c r="AF81" t="s">
        <v>61</v>
      </c>
      <c r="AG81">
        <v>5</v>
      </c>
      <c r="AH81">
        <v>-7.6177895906238899E-3</v>
      </c>
      <c r="AI81" t="s">
        <v>855</v>
      </c>
      <c r="AJ81">
        <v>0.16924169774462799</v>
      </c>
      <c r="AK81" t="s">
        <v>849</v>
      </c>
      <c r="AL81">
        <f t="shared" si="1"/>
        <v>64</v>
      </c>
      <c r="AN81">
        <v>59</v>
      </c>
      <c r="AO81" s="1">
        <v>0</v>
      </c>
      <c r="BB81" t="s">
        <v>143</v>
      </c>
      <c r="BC81" t="s">
        <v>69</v>
      </c>
      <c r="BD81">
        <v>4</v>
      </c>
      <c r="BE81">
        <v>0</v>
      </c>
      <c r="BF81">
        <v>0</v>
      </c>
      <c r="BG81">
        <v>4</v>
      </c>
      <c r="BH81">
        <v>4</v>
      </c>
    </row>
    <row r="82" spans="1:60" x14ac:dyDescent="0.15">
      <c r="A82">
        <v>79</v>
      </c>
      <c r="B82" t="s">
        <v>469</v>
      </c>
      <c r="C82" t="s">
        <v>470</v>
      </c>
      <c r="D82" t="s">
        <v>324</v>
      </c>
      <c r="E82" t="s">
        <v>59</v>
      </c>
      <c r="F82">
        <v>0</v>
      </c>
      <c r="G82" t="s">
        <v>59</v>
      </c>
      <c r="H82">
        <v>0</v>
      </c>
      <c r="I82" t="s">
        <v>59</v>
      </c>
      <c r="J82">
        <v>0.61</v>
      </c>
      <c r="K82" t="s">
        <v>517</v>
      </c>
      <c r="L82" t="s">
        <v>56</v>
      </c>
      <c r="M82" t="s">
        <v>447</v>
      </c>
      <c r="N82">
        <v>5</v>
      </c>
      <c r="O82" t="s">
        <v>56</v>
      </c>
      <c r="P82" t="s">
        <v>988</v>
      </c>
      <c r="Q82">
        <v>5</v>
      </c>
      <c r="R82">
        <v>23</v>
      </c>
      <c r="S82">
        <v>11</v>
      </c>
      <c r="T82">
        <v>10</v>
      </c>
      <c r="U82">
        <v>3</v>
      </c>
      <c r="V82">
        <v>5</v>
      </c>
      <c r="W82" t="s">
        <v>59</v>
      </c>
      <c r="Y82">
        <v>0</v>
      </c>
      <c r="Z82">
        <v>3.8976909577451299E-2</v>
      </c>
      <c r="AA82">
        <v>5</v>
      </c>
      <c r="AB82" t="s">
        <v>56</v>
      </c>
      <c r="AC82">
        <v>5</v>
      </c>
      <c r="AD82" t="s">
        <v>59</v>
      </c>
      <c r="AE82">
        <v>0</v>
      </c>
      <c r="AF82" t="s">
        <v>61</v>
      </c>
      <c r="AG82">
        <v>5</v>
      </c>
      <c r="AH82">
        <v>0.122560097485322</v>
      </c>
      <c r="AI82" t="s">
        <v>849</v>
      </c>
      <c r="AJ82">
        <v>-0.1109445863525</v>
      </c>
      <c r="AK82" t="s">
        <v>855</v>
      </c>
      <c r="AL82">
        <f t="shared" si="1"/>
        <v>39</v>
      </c>
      <c r="AN82">
        <v>39</v>
      </c>
      <c r="AO82" s="1">
        <v>0</v>
      </c>
      <c r="BB82" t="s">
        <v>472</v>
      </c>
      <c r="BC82">
        <v>1</v>
      </c>
      <c r="BD82">
        <v>11</v>
      </c>
      <c r="BE82">
        <v>12</v>
      </c>
      <c r="BF82">
        <v>0</v>
      </c>
      <c r="BG82">
        <v>23</v>
      </c>
      <c r="BH82">
        <v>11</v>
      </c>
    </row>
    <row r="83" spans="1:60" x14ac:dyDescent="0.15">
      <c r="A83">
        <v>80</v>
      </c>
      <c r="B83" t="s">
        <v>180</v>
      </c>
      <c r="C83" t="s">
        <v>473</v>
      </c>
      <c r="D83" t="s">
        <v>324</v>
      </c>
      <c r="E83" t="s">
        <v>131</v>
      </c>
      <c r="F83">
        <v>5</v>
      </c>
      <c r="G83" t="s">
        <v>71</v>
      </c>
      <c r="H83">
        <v>15</v>
      </c>
      <c r="I83" t="s">
        <v>474</v>
      </c>
      <c r="J83">
        <v>1</v>
      </c>
      <c r="K83" t="s">
        <v>849</v>
      </c>
      <c r="L83" t="s">
        <v>56</v>
      </c>
      <c r="M83" t="s">
        <v>475</v>
      </c>
      <c r="N83">
        <v>5</v>
      </c>
      <c r="O83" t="s">
        <v>59</v>
      </c>
      <c r="Q83">
        <v>0</v>
      </c>
      <c r="R83">
        <v>8</v>
      </c>
      <c r="S83">
        <v>0</v>
      </c>
      <c r="T83">
        <v>0</v>
      </c>
      <c r="U83">
        <v>0</v>
      </c>
      <c r="V83">
        <v>2</v>
      </c>
      <c r="W83" t="s">
        <v>59</v>
      </c>
      <c r="Y83">
        <v>0</v>
      </c>
      <c r="Z83">
        <v>5.9501721087504199E-2</v>
      </c>
      <c r="AA83">
        <v>5</v>
      </c>
      <c r="AB83" t="s">
        <v>59</v>
      </c>
      <c r="AC83">
        <v>0</v>
      </c>
      <c r="AD83" t="s">
        <v>60</v>
      </c>
      <c r="AE83">
        <v>5</v>
      </c>
      <c r="AF83" t="s">
        <v>125</v>
      </c>
      <c r="AG83">
        <v>0</v>
      </c>
      <c r="AH83">
        <v>0.61055693334558003</v>
      </c>
      <c r="AI83" t="s">
        <v>849</v>
      </c>
      <c r="AJ83">
        <v>1.2848021624644601</v>
      </c>
      <c r="AK83" t="s">
        <v>849</v>
      </c>
      <c r="AL83">
        <f t="shared" si="1"/>
        <v>52</v>
      </c>
      <c r="AN83">
        <v>47</v>
      </c>
      <c r="AO83" s="1">
        <v>0</v>
      </c>
      <c r="BB83" t="s">
        <v>366</v>
      </c>
      <c r="BC83" t="s">
        <v>69</v>
      </c>
      <c r="BD83">
        <v>0</v>
      </c>
      <c r="BE83">
        <v>11</v>
      </c>
      <c r="BF83">
        <v>0</v>
      </c>
      <c r="BG83">
        <v>11</v>
      </c>
      <c r="BH83">
        <v>0</v>
      </c>
    </row>
    <row r="84" spans="1:60" x14ac:dyDescent="0.15">
      <c r="A84">
        <v>81</v>
      </c>
      <c r="B84" t="s">
        <v>476</v>
      </c>
      <c r="C84" t="s">
        <v>477</v>
      </c>
      <c r="D84" t="s">
        <v>385</v>
      </c>
      <c r="E84" t="s">
        <v>59</v>
      </c>
      <c r="F84">
        <v>0</v>
      </c>
      <c r="G84" t="s">
        <v>59</v>
      </c>
      <c r="H84">
        <v>0</v>
      </c>
      <c r="I84" t="s">
        <v>59</v>
      </c>
      <c r="J84">
        <v>0.59</v>
      </c>
      <c r="K84" t="s">
        <v>855</v>
      </c>
      <c r="L84" t="s">
        <v>59</v>
      </c>
      <c r="N84">
        <v>0</v>
      </c>
      <c r="O84" t="s">
        <v>59</v>
      </c>
      <c r="Q84">
        <v>0</v>
      </c>
      <c r="R84">
        <v>21</v>
      </c>
      <c r="S84">
        <v>2</v>
      </c>
      <c r="T84">
        <v>1</v>
      </c>
      <c r="U84">
        <v>1</v>
      </c>
      <c r="V84">
        <v>3</v>
      </c>
      <c r="W84" t="s">
        <v>59</v>
      </c>
      <c r="Y84">
        <v>0</v>
      </c>
      <c r="Z84">
        <v>3.1544554100453703E-2</v>
      </c>
      <c r="AA84">
        <v>5</v>
      </c>
      <c r="AB84" t="s">
        <v>56</v>
      </c>
      <c r="AC84">
        <v>5</v>
      </c>
      <c r="AD84" t="s">
        <v>59</v>
      </c>
      <c r="AE84">
        <v>0</v>
      </c>
      <c r="AF84" t="s">
        <v>125</v>
      </c>
      <c r="AG84">
        <v>0</v>
      </c>
      <c r="AH84">
        <v>-5.3922763410350003E-2</v>
      </c>
      <c r="AI84" t="s">
        <v>855</v>
      </c>
      <c r="AJ84">
        <v>-1.4263694705477901</v>
      </c>
      <c r="AK84" t="s">
        <v>855</v>
      </c>
      <c r="AL84">
        <f t="shared" si="1"/>
        <v>16</v>
      </c>
      <c r="AN84">
        <v>16</v>
      </c>
      <c r="AO84" s="1">
        <v>0</v>
      </c>
      <c r="BB84" t="s">
        <v>478</v>
      </c>
      <c r="BC84" t="s">
        <v>69</v>
      </c>
      <c r="BD84">
        <v>2</v>
      </c>
      <c r="BE84">
        <v>35</v>
      </c>
      <c r="BF84">
        <v>0</v>
      </c>
      <c r="BG84">
        <v>37</v>
      </c>
      <c r="BH84">
        <v>2</v>
      </c>
    </row>
    <row r="85" spans="1:60" x14ac:dyDescent="0.15">
      <c r="A85">
        <v>82</v>
      </c>
      <c r="B85" t="s">
        <v>479</v>
      </c>
      <c r="C85" t="s">
        <v>480</v>
      </c>
      <c r="D85" t="s">
        <v>324</v>
      </c>
      <c r="E85" t="s">
        <v>53</v>
      </c>
      <c r="F85">
        <v>10</v>
      </c>
      <c r="G85" t="s">
        <v>71</v>
      </c>
      <c r="H85">
        <v>15</v>
      </c>
      <c r="I85" t="s">
        <v>481</v>
      </c>
      <c r="J85">
        <v>1.16203454492249</v>
      </c>
      <c r="K85" t="s">
        <v>849</v>
      </c>
      <c r="L85" t="s">
        <v>59</v>
      </c>
      <c r="N85">
        <v>0</v>
      </c>
      <c r="O85" t="s">
        <v>59</v>
      </c>
      <c r="Q85">
        <v>0</v>
      </c>
      <c r="R85">
        <v>8</v>
      </c>
      <c r="S85">
        <v>0</v>
      </c>
      <c r="T85">
        <v>0</v>
      </c>
      <c r="U85">
        <v>0</v>
      </c>
      <c r="V85">
        <v>2</v>
      </c>
      <c r="W85" t="s">
        <v>94</v>
      </c>
      <c r="X85" t="s">
        <v>989</v>
      </c>
      <c r="Y85">
        <v>5</v>
      </c>
      <c r="Z85">
        <v>9.3395387989118506E-2</v>
      </c>
      <c r="AA85">
        <v>5</v>
      </c>
      <c r="AB85" t="s">
        <v>56</v>
      </c>
      <c r="AC85">
        <v>5</v>
      </c>
      <c r="AD85" t="s">
        <v>59</v>
      </c>
      <c r="AE85">
        <v>0</v>
      </c>
      <c r="AF85" t="s">
        <v>61</v>
      </c>
      <c r="AG85">
        <v>5</v>
      </c>
      <c r="AH85">
        <v>0.25758001496810701</v>
      </c>
      <c r="AI85" t="s">
        <v>849</v>
      </c>
      <c r="AJ85">
        <v>0.24284519808816499</v>
      </c>
      <c r="AK85" t="s">
        <v>849</v>
      </c>
      <c r="AL85">
        <f t="shared" si="1"/>
        <v>62</v>
      </c>
      <c r="AN85">
        <v>57</v>
      </c>
      <c r="AO85" s="1">
        <v>0</v>
      </c>
      <c r="BB85" t="s">
        <v>130</v>
      </c>
      <c r="BC85" t="s">
        <v>69</v>
      </c>
      <c r="BD85">
        <v>0</v>
      </c>
      <c r="BE85">
        <v>17</v>
      </c>
      <c r="BF85">
        <v>0</v>
      </c>
      <c r="BG85">
        <v>17</v>
      </c>
      <c r="BH85">
        <v>0</v>
      </c>
    </row>
    <row r="86" spans="1:60" x14ac:dyDescent="0.15">
      <c r="A86">
        <v>83</v>
      </c>
      <c r="B86" t="s">
        <v>483</v>
      </c>
      <c r="C86" t="s">
        <v>484</v>
      </c>
      <c r="D86" t="s">
        <v>324</v>
      </c>
      <c r="E86" t="s">
        <v>275</v>
      </c>
      <c r="F86">
        <v>10</v>
      </c>
      <c r="G86" t="s">
        <v>71</v>
      </c>
      <c r="H86">
        <v>15</v>
      </c>
      <c r="I86" t="s">
        <v>485</v>
      </c>
      <c r="J86">
        <v>0.78000004077027296</v>
      </c>
      <c r="K86" t="s">
        <v>849</v>
      </c>
      <c r="L86" t="s">
        <v>56</v>
      </c>
      <c r="M86" t="s">
        <v>486</v>
      </c>
      <c r="N86">
        <v>5</v>
      </c>
      <c r="O86" t="s">
        <v>59</v>
      </c>
      <c r="Q86">
        <v>0</v>
      </c>
      <c r="R86">
        <v>29</v>
      </c>
      <c r="S86">
        <v>6</v>
      </c>
      <c r="T86">
        <v>5</v>
      </c>
      <c r="U86">
        <v>3</v>
      </c>
      <c r="V86">
        <v>5</v>
      </c>
      <c r="W86" t="s">
        <v>94</v>
      </c>
      <c r="X86" t="s">
        <v>990</v>
      </c>
      <c r="Y86">
        <v>5</v>
      </c>
      <c r="Z86">
        <v>4.6650365352606797E-2</v>
      </c>
      <c r="AA86">
        <v>5</v>
      </c>
      <c r="AB86" t="s">
        <v>56</v>
      </c>
      <c r="AC86">
        <v>5</v>
      </c>
      <c r="AD86" t="s">
        <v>60</v>
      </c>
      <c r="AE86">
        <v>5</v>
      </c>
      <c r="AF86" t="s">
        <v>61</v>
      </c>
      <c r="AG86">
        <v>5</v>
      </c>
      <c r="AH86">
        <v>0.17871680359622999</v>
      </c>
      <c r="AI86" t="s">
        <v>849</v>
      </c>
      <c r="AJ86">
        <v>6.5636379768404807E-2</v>
      </c>
      <c r="AK86" t="s">
        <v>517</v>
      </c>
      <c r="AL86">
        <f t="shared" si="1"/>
        <v>73</v>
      </c>
      <c r="AN86">
        <v>68</v>
      </c>
      <c r="AO86" s="1">
        <v>0</v>
      </c>
      <c r="BB86" t="s">
        <v>333</v>
      </c>
      <c r="BC86">
        <v>2</v>
      </c>
      <c r="BD86">
        <v>6</v>
      </c>
      <c r="BE86">
        <v>23</v>
      </c>
      <c r="BF86">
        <v>0</v>
      </c>
      <c r="BG86">
        <v>29</v>
      </c>
      <c r="BH86">
        <v>6</v>
      </c>
    </row>
    <row r="87" spans="1:60" x14ac:dyDescent="0.15">
      <c r="A87">
        <v>84</v>
      </c>
      <c r="B87" t="s">
        <v>198</v>
      </c>
      <c r="C87" t="s">
        <v>488</v>
      </c>
      <c r="D87" t="s">
        <v>324</v>
      </c>
      <c r="E87" t="s">
        <v>131</v>
      </c>
      <c r="F87">
        <v>5</v>
      </c>
      <c r="G87" t="s">
        <v>71</v>
      </c>
      <c r="H87">
        <v>15</v>
      </c>
      <c r="I87" t="s">
        <v>489</v>
      </c>
      <c r="J87">
        <v>0.74</v>
      </c>
      <c r="K87" t="s">
        <v>849</v>
      </c>
      <c r="L87" t="s">
        <v>56</v>
      </c>
      <c r="M87" t="s">
        <v>486</v>
      </c>
      <c r="N87">
        <v>5</v>
      </c>
      <c r="O87" t="s">
        <v>59</v>
      </c>
      <c r="Q87">
        <v>0</v>
      </c>
      <c r="R87">
        <v>31</v>
      </c>
      <c r="S87">
        <v>2</v>
      </c>
      <c r="T87">
        <v>1</v>
      </c>
      <c r="U87">
        <v>1</v>
      </c>
      <c r="V87">
        <v>3</v>
      </c>
      <c r="W87" t="s">
        <v>59</v>
      </c>
      <c r="Y87">
        <v>0</v>
      </c>
      <c r="Z87">
        <v>6.5173895605340093E-2</v>
      </c>
      <c r="AA87">
        <v>5</v>
      </c>
      <c r="AB87" t="s">
        <v>56</v>
      </c>
      <c r="AC87">
        <v>5</v>
      </c>
      <c r="AD87" t="s">
        <v>59</v>
      </c>
      <c r="AE87">
        <v>0</v>
      </c>
      <c r="AF87" t="s">
        <v>125</v>
      </c>
      <c r="AG87">
        <v>0</v>
      </c>
      <c r="AH87">
        <v>4.3508997460608896</v>
      </c>
      <c r="AI87" t="s">
        <v>849</v>
      </c>
      <c r="AJ87">
        <v>2.49123434617414</v>
      </c>
      <c r="AK87" t="s">
        <v>849</v>
      </c>
      <c r="AL87">
        <f t="shared" si="1"/>
        <v>53</v>
      </c>
      <c r="AN87">
        <v>48</v>
      </c>
      <c r="AO87" s="1">
        <v>0</v>
      </c>
      <c r="BB87" t="s">
        <v>319</v>
      </c>
      <c r="BC87" t="s">
        <v>69</v>
      </c>
      <c r="BD87">
        <v>2</v>
      </c>
      <c r="BE87">
        <v>20</v>
      </c>
      <c r="BF87">
        <v>0</v>
      </c>
      <c r="BG87">
        <v>22</v>
      </c>
      <c r="BH87">
        <v>2</v>
      </c>
    </row>
    <row r="88" spans="1:60" x14ac:dyDescent="0.15">
      <c r="A88">
        <v>85</v>
      </c>
      <c r="B88" t="s">
        <v>159</v>
      </c>
      <c r="C88" t="s">
        <v>490</v>
      </c>
      <c r="D88" t="s">
        <v>324</v>
      </c>
      <c r="E88" t="s">
        <v>81</v>
      </c>
      <c r="F88">
        <v>5</v>
      </c>
      <c r="G88" t="s">
        <v>71</v>
      </c>
      <c r="H88">
        <v>15</v>
      </c>
      <c r="I88" t="s">
        <v>491</v>
      </c>
      <c r="J88">
        <v>0.99993582028411798</v>
      </c>
      <c r="K88" t="s">
        <v>849</v>
      </c>
      <c r="L88" t="s">
        <v>59</v>
      </c>
      <c r="N88">
        <v>0</v>
      </c>
      <c r="O88" t="s">
        <v>59</v>
      </c>
      <c r="Q88">
        <v>0</v>
      </c>
      <c r="R88">
        <v>2</v>
      </c>
      <c r="S88">
        <v>2</v>
      </c>
      <c r="T88">
        <v>1</v>
      </c>
      <c r="U88">
        <v>1</v>
      </c>
      <c r="V88">
        <v>3</v>
      </c>
      <c r="W88" t="s">
        <v>59</v>
      </c>
      <c r="Y88">
        <v>0</v>
      </c>
      <c r="Z88">
        <v>5.3883229364834702E-2</v>
      </c>
      <c r="AA88">
        <v>5</v>
      </c>
      <c r="AB88" t="s">
        <v>59</v>
      </c>
      <c r="AC88">
        <v>0</v>
      </c>
      <c r="AD88" t="s">
        <v>59</v>
      </c>
      <c r="AE88">
        <v>0</v>
      </c>
      <c r="AF88" t="s">
        <v>61</v>
      </c>
      <c r="AG88">
        <v>5</v>
      </c>
      <c r="AH88">
        <v>0.100559446882622</v>
      </c>
      <c r="AI88" t="s">
        <v>849</v>
      </c>
      <c r="AJ88">
        <v>0.122480167477798</v>
      </c>
      <c r="AK88" t="s">
        <v>849</v>
      </c>
      <c r="AL88">
        <f t="shared" si="1"/>
        <v>48</v>
      </c>
      <c r="AN88">
        <v>43</v>
      </c>
      <c r="AO88" s="1">
        <v>0</v>
      </c>
      <c r="BB88" t="s">
        <v>492</v>
      </c>
      <c r="BC88" t="s">
        <v>69</v>
      </c>
      <c r="BD88">
        <v>2</v>
      </c>
      <c r="BE88">
        <v>7</v>
      </c>
      <c r="BF88">
        <v>0</v>
      </c>
      <c r="BG88">
        <v>9</v>
      </c>
      <c r="BH88">
        <v>2</v>
      </c>
    </row>
    <row r="89" spans="1:60" x14ac:dyDescent="0.15">
      <c r="A89">
        <v>86</v>
      </c>
      <c r="B89" t="s">
        <v>493</v>
      </c>
      <c r="C89" t="s">
        <v>494</v>
      </c>
      <c r="D89" t="s">
        <v>345</v>
      </c>
      <c r="E89" t="s">
        <v>81</v>
      </c>
      <c r="F89">
        <v>0</v>
      </c>
      <c r="G89" t="s">
        <v>82</v>
      </c>
      <c r="H89">
        <v>10</v>
      </c>
      <c r="I89" t="s">
        <v>495</v>
      </c>
      <c r="J89">
        <v>0.64033661767795702</v>
      </c>
      <c r="K89" t="s">
        <v>517</v>
      </c>
      <c r="L89" t="s">
        <v>56</v>
      </c>
      <c r="M89" t="s">
        <v>496</v>
      </c>
      <c r="N89">
        <v>5</v>
      </c>
      <c r="O89" t="s">
        <v>59</v>
      </c>
      <c r="Q89">
        <v>0</v>
      </c>
      <c r="R89">
        <v>5</v>
      </c>
      <c r="S89">
        <v>6</v>
      </c>
      <c r="T89">
        <v>5</v>
      </c>
      <c r="U89">
        <v>3</v>
      </c>
      <c r="V89">
        <v>5</v>
      </c>
      <c r="W89" t="s">
        <v>59</v>
      </c>
      <c r="Y89">
        <v>0</v>
      </c>
      <c r="Z89">
        <v>4.0970263963993898E-2</v>
      </c>
      <c r="AA89">
        <v>5</v>
      </c>
      <c r="AB89" t="s">
        <v>56</v>
      </c>
      <c r="AC89">
        <v>5</v>
      </c>
      <c r="AD89" t="s">
        <v>59</v>
      </c>
      <c r="AE89">
        <v>0</v>
      </c>
      <c r="AF89" t="s">
        <v>61</v>
      </c>
      <c r="AG89">
        <v>5</v>
      </c>
      <c r="AH89">
        <v>0.101968460920729</v>
      </c>
      <c r="AI89" t="s">
        <v>849</v>
      </c>
      <c r="AJ89">
        <v>0.435748228000579</v>
      </c>
      <c r="AK89" t="s">
        <v>849</v>
      </c>
      <c r="AL89">
        <f t="shared" si="1"/>
        <v>48</v>
      </c>
      <c r="AN89">
        <v>53</v>
      </c>
      <c r="AO89" s="1">
        <v>0</v>
      </c>
      <c r="BB89" t="s">
        <v>219</v>
      </c>
      <c r="BC89">
        <v>1</v>
      </c>
      <c r="BD89">
        <v>6</v>
      </c>
      <c r="BE89">
        <v>27</v>
      </c>
      <c r="BF89">
        <v>0</v>
      </c>
      <c r="BG89">
        <v>33</v>
      </c>
      <c r="BH89">
        <v>6</v>
      </c>
    </row>
    <row r="90" spans="1:60" x14ac:dyDescent="0.15">
      <c r="A90">
        <v>87</v>
      </c>
      <c r="B90" t="s">
        <v>90</v>
      </c>
      <c r="C90" t="s">
        <v>497</v>
      </c>
      <c r="D90" t="s">
        <v>345</v>
      </c>
      <c r="E90" t="s">
        <v>169</v>
      </c>
      <c r="F90">
        <v>0</v>
      </c>
      <c r="G90" t="s">
        <v>82</v>
      </c>
      <c r="H90">
        <v>10</v>
      </c>
      <c r="I90" t="s">
        <v>498</v>
      </c>
      <c r="J90">
        <v>0.87000000931899601</v>
      </c>
      <c r="K90" t="s">
        <v>849</v>
      </c>
      <c r="L90" t="s">
        <v>56</v>
      </c>
      <c r="M90" t="s">
        <v>499</v>
      </c>
      <c r="N90">
        <v>5</v>
      </c>
      <c r="O90" t="s">
        <v>59</v>
      </c>
      <c r="Q90">
        <v>0</v>
      </c>
      <c r="R90">
        <v>22</v>
      </c>
      <c r="S90">
        <v>2</v>
      </c>
      <c r="T90">
        <v>1</v>
      </c>
      <c r="U90">
        <v>1</v>
      </c>
      <c r="V90">
        <v>3</v>
      </c>
      <c r="W90" t="s">
        <v>59</v>
      </c>
      <c r="Y90">
        <v>0</v>
      </c>
      <c r="Z90">
        <v>3.19203561347415E-2</v>
      </c>
      <c r="AA90">
        <v>5</v>
      </c>
      <c r="AB90" t="s">
        <v>59</v>
      </c>
      <c r="AC90">
        <v>0</v>
      </c>
      <c r="AD90" t="s">
        <v>59</v>
      </c>
      <c r="AE90">
        <v>0</v>
      </c>
      <c r="AF90" t="s">
        <v>61</v>
      </c>
      <c r="AG90">
        <v>5</v>
      </c>
      <c r="AH90">
        <v>0.22063988900893799</v>
      </c>
      <c r="AI90" t="s">
        <v>849</v>
      </c>
      <c r="AJ90">
        <v>-0.119478092431865</v>
      </c>
      <c r="AK90" t="s">
        <v>855</v>
      </c>
      <c r="AL90">
        <f t="shared" si="1"/>
        <v>39</v>
      </c>
      <c r="AN90">
        <v>44</v>
      </c>
      <c r="AO90" s="1">
        <v>0</v>
      </c>
      <c r="BB90" t="s">
        <v>500</v>
      </c>
      <c r="BC90" t="s">
        <v>69</v>
      </c>
      <c r="BD90">
        <v>2</v>
      </c>
      <c r="BE90">
        <v>16</v>
      </c>
      <c r="BF90">
        <v>4</v>
      </c>
      <c r="BG90">
        <v>22</v>
      </c>
      <c r="BH90">
        <v>6</v>
      </c>
    </row>
    <row r="91" spans="1:60" x14ac:dyDescent="0.15">
      <c r="A91">
        <v>88</v>
      </c>
      <c r="B91" t="s">
        <v>501</v>
      </c>
      <c r="C91" t="s">
        <v>502</v>
      </c>
      <c r="D91" t="s">
        <v>324</v>
      </c>
      <c r="E91" t="s">
        <v>275</v>
      </c>
      <c r="F91">
        <v>10</v>
      </c>
      <c r="G91" t="s">
        <v>71</v>
      </c>
      <c r="H91">
        <v>15</v>
      </c>
      <c r="I91" t="s">
        <v>220</v>
      </c>
      <c r="J91">
        <v>0.6</v>
      </c>
      <c r="K91" t="s">
        <v>517</v>
      </c>
      <c r="L91" t="s">
        <v>56</v>
      </c>
      <c r="M91" t="s">
        <v>991</v>
      </c>
      <c r="N91">
        <v>5</v>
      </c>
      <c r="O91" t="s">
        <v>59</v>
      </c>
      <c r="Q91">
        <v>0</v>
      </c>
      <c r="R91">
        <v>30</v>
      </c>
      <c r="S91">
        <v>3</v>
      </c>
      <c r="T91">
        <v>2</v>
      </c>
      <c r="U91">
        <v>2</v>
      </c>
      <c r="V91">
        <v>4</v>
      </c>
      <c r="W91" t="s">
        <v>242</v>
      </c>
      <c r="X91" t="s">
        <v>504</v>
      </c>
      <c r="Y91">
        <v>5</v>
      </c>
      <c r="Z91">
        <v>5.7336084261470598E-2</v>
      </c>
      <c r="AA91">
        <v>5</v>
      </c>
      <c r="AB91" t="s">
        <v>59</v>
      </c>
      <c r="AC91">
        <v>0</v>
      </c>
      <c r="AD91" t="s">
        <v>59</v>
      </c>
      <c r="AE91">
        <v>0</v>
      </c>
      <c r="AF91" t="s">
        <v>61</v>
      </c>
      <c r="AG91">
        <v>5</v>
      </c>
      <c r="AH91">
        <v>0.106437669660451</v>
      </c>
      <c r="AI91" t="s">
        <v>849</v>
      </c>
      <c r="AJ91">
        <v>-6.71449460300962E-2</v>
      </c>
      <c r="AK91" t="s">
        <v>855</v>
      </c>
      <c r="AL91">
        <f t="shared" si="1"/>
        <v>58</v>
      </c>
      <c r="AN91">
        <v>48</v>
      </c>
      <c r="AO91" s="1">
        <v>5</v>
      </c>
      <c r="BB91" t="s">
        <v>505</v>
      </c>
      <c r="BC91" t="s">
        <v>69</v>
      </c>
      <c r="BD91">
        <v>3</v>
      </c>
      <c r="BE91">
        <v>45</v>
      </c>
      <c r="BF91">
        <v>2</v>
      </c>
      <c r="BG91">
        <v>50</v>
      </c>
      <c r="BH91">
        <v>5</v>
      </c>
    </row>
    <row r="92" spans="1:60" x14ac:dyDescent="0.15">
      <c r="A92">
        <v>89</v>
      </c>
      <c r="B92" t="s">
        <v>506</v>
      </c>
      <c r="C92" t="s">
        <v>507</v>
      </c>
      <c r="D92" t="s">
        <v>345</v>
      </c>
      <c r="E92" t="s">
        <v>275</v>
      </c>
      <c r="F92">
        <v>10</v>
      </c>
      <c r="G92" t="s">
        <v>71</v>
      </c>
      <c r="H92">
        <v>15</v>
      </c>
      <c r="I92" t="s">
        <v>220</v>
      </c>
      <c r="J92">
        <v>0.85732642972284201</v>
      </c>
      <c r="K92" t="s">
        <v>849</v>
      </c>
      <c r="L92" t="s">
        <v>56</v>
      </c>
      <c r="M92" t="s">
        <v>508</v>
      </c>
      <c r="N92">
        <v>5</v>
      </c>
      <c r="O92" t="s">
        <v>59</v>
      </c>
      <c r="Q92">
        <v>0</v>
      </c>
      <c r="R92">
        <v>47</v>
      </c>
      <c r="S92">
        <v>20</v>
      </c>
      <c r="T92">
        <v>19</v>
      </c>
      <c r="U92">
        <v>3</v>
      </c>
      <c r="V92">
        <v>5</v>
      </c>
      <c r="W92" t="s">
        <v>59</v>
      </c>
      <c r="Y92">
        <v>0</v>
      </c>
      <c r="Z92">
        <v>4.4657506106591499E-2</v>
      </c>
      <c r="AA92">
        <v>5</v>
      </c>
      <c r="AB92" t="s">
        <v>56</v>
      </c>
      <c r="AC92">
        <v>5</v>
      </c>
      <c r="AD92" t="s">
        <v>60</v>
      </c>
      <c r="AE92">
        <v>5</v>
      </c>
      <c r="AF92" t="s">
        <v>61</v>
      </c>
      <c r="AG92">
        <v>5</v>
      </c>
      <c r="AH92">
        <v>0.11621777962860499</v>
      </c>
      <c r="AI92" t="s">
        <v>849</v>
      </c>
      <c r="AJ92">
        <v>0.28732427133967797</v>
      </c>
      <c r="AK92" t="s">
        <v>849</v>
      </c>
      <c r="AL92">
        <f t="shared" si="1"/>
        <v>70</v>
      </c>
      <c r="AN92">
        <v>65</v>
      </c>
      <c r="AO92" s="1">
        <v>0</v>
      </c>
      <c r="BB92" t="s">
        <v>509</v>
      </c>
      <c r="BC92" t="s">
        <v>69</v>
      </c>
      <c r="BD92">
        <v>20</v>
      </c>
      <c r="BE92">
        <v>42</v>
      </c>
      <c r="BF92">
        <v>4</v>
      </c>
      <c r="BG92">
        <v>66</v>
      </c>
      <c r="BH92">
        <v>24</v>
      </c>
    </row>
    <row r="93" spans="1:60" x14ac:dyDescent="0.15">
      <c r="A93">
        <v>90</v>
      </c>
      <c r="B93" t="s">
        <v>510</v>
      </c>
      <c r="C93" t="s">
        <v>511</v>
      </c>
      <c r="D93" t="s">
        <v>345</v>
      </c>
      <c r="E93" t="s">
        <v>300</v>
      </c>
      <c r="F93">
        <v>0</v>
      </c>
      <c r="G93" t="s">
        <v>82</v>
      </c>
      <c r="H93">
        <v>10</v>
      </c>
      <c r="I93" t="s">
        <v>512</v>
      </c>
      <c r="J93">
        <v>0.419999988656168</v>
      </c>
      <c r="K93" t="s">
        <v>922</v>
      </c>
      <c r="L93" t="s">
        <v>56</v>
      </c>
      <c r="M93" t="s">
        <v>513</v>
      </c>
      <c r="N93">
        <v>5</v>
      </c>
      <c r="O93" t="s">
        <v>59</v>
      </c>
      <c r="Q93">
        <v>0</v>
      </c>
      <c r="R93">
        <v>8</v>
      </c>
      <c r="S93">
        <v>1</v>
      </c>
      <c r="T93">
        <v>0</v>
      </c>
      <c r="U93">
        <v>0</v>
      </c>
      <c r="V93">
        <v>2</v>
      </c>
      <c r="W93" t="s">
        <v>59</v>
      </c>
      <c r="Y93">
        <v>0</v>
      </c>
      <c r="Z93">
        <v>2.9544017660077498E-2</v>
      </c>
      <c r="AA93">
        <v>0</v>
      </c>
      <c r="AB93" t="s">
        <v>56</v>
      </c>
      <c r="AC93">
        <v>5</v>
      </c>
      <c r="AD93" t="s">
        <v>59</v>
      </c>
      <c r="AE93">
        <v>0</v>
      </c>
      <c r="AF93" t="s">
        <v>61</v>
      </c>
      <c r="AG93">
        <v>5</v>
      </c>
      <c r="AH93">
        <v>-0.25832170864773502</v>
      </c>
      <c r="AI93" t="s">
        <v>855</v>
      </c>
      <c r="AJ93">
        <v>-6.3306854973794305E-2</v>
      </c>
      <c r="AK93" t="s">
        <v>855</v>
      </c>
      <c r="AL93">
        <f t="shared" si="1"/>
        <v>29</v>
      </c>
      <c r="AN93">
        <v>34</v>
      </c>
      <c r="AO93" s="1">
        <v>0</v>
      </c>
      <c r="BB93" t="s">
        <v>444</v>
      </c>
      <c r="BC93">
        <v>1</v>
      </c>
      <c r="BD93">
        <v>1</v>
      </c>
      <c r="BE93">
        <v>16</v>
      </c>
      <c r="BF93">
        <v>0</v>
      </c>
      <c r="BG93">
        <v>17</v>
      </c>
      <c r="BH93">
        <v>1</v>
      </c>
    </row>
    <row r="94" spans="1:60" x14ac:dyDescent="0.15">
      <c r="A94">
        <v>91</v>
      </c>
      <c r="B94" t="s">
        <v>255</v>
      </c>
      <c r="C94" t="s">
        <v>514</v>
      </c>
      <c r="D94" t="s">
        <v>324</v>
      </c>
      <c r="E94" t="s">
        <v>275</v>
      </c>
      <c r="F94">
        <v>10</v>
      </c>
      <c r="G94" t="s">
        <v>54</v>
      </c>
      <c r="H94">
        <v>30</v>
      </c>
      <c r="I94" t="s">
        <v>515</v>
      </c>
      <c r="J94">
        <v>0.96539976578302999</v>
      </c>
      <c r="K94" t="s">
        <v>849</v>
      </c>
      <c r="L94" t="s">
        <v>56</v>
      </c>
      <c r="M94" t="s">
        <v>992</v>
      </c>
      <c r="N94">
        <v>5</v>
      </c>
      <c r="O94" t="s">
        <v>59</v>
      </c>
      <c r="Q94">
        <v>0</v>
      </c>
      <c r="R94">
        <v>24</v>
      </c>
      <c r="S94">
        <v>0</v>
      </c>
      <c r="T94">
        <v>0</v>
      </c>
      <c r="U94">
        <v>0</v>
      </c>
      <c r="V94">
        <v>2</v>
      </c>
      <c r="W94" t="s">
        <v>59</v>
      </c>
      <c r="Y94">
        <v>0</v>
      </c>
      <c r="Z94">
        <v>3.9986384037385102E-2</v>
      </c>
      <c r="AA94">
        <v>5</v>
      </c>
      <c r="AB94" t="s">
        <v>56</v>
      </c>
      <c r="AC94">
        <v>5</v>
      </c>
      <c r="AD94" t="s">
        <v>59</v>
      </c>
      <c r="AE94">
        <v>0</v>
      </c>
      <c r="AF94" t="s">
        <v>61</v>
      </c>
      <c r="AG94">
        <v>5</v>
      </c>
      <c r="AH94">
        <v>0.54806046729495905</v>
      </c>
      <c r="AI94" t="s">
        <v>849</v>
      </c>
      <c r="AJ94">
        <v>6.7385944635253395E-2</v>
      </c>
      <c r="AK94" t="s">
        <v>517</v>
      </c>
      <c r="AL94">
        <f t="shared" si="1"/>
        <v>75</v>
      </c>
      <c r="AN94">
        <v>75</v>
      </c>
      <c r="AO94" s="1">
        <v>0</v>
      </c>
      <c r="BB94" t="s">
        <v>299</v>
      </c>
      <c r="BC94" t="s">
        <v>517</v>
      </c>
      <c r="BD94">
        <v>0</v>
      </c>
      <c r="BE94">
        <v>35</v>
      </c>
      <c r="BF94">
        <v>0</v>
      </c>
      <c r="BG94">
        <v>35</v>
      </c>
      <c r="BH94">
        <v>0</v>
      </c>
    </row>
    <row r="95" spans="1:60" x14ac:dyDescent="0.15">
      <c r="A95">
        <v>92</v>
      </c>
      <c r="B95" t="s">
        <v>129</v>
      </c>
      <c r="C95" t="s">
        <v>518</v>
      </c>
      <c r="D95" t="s">
        <v>345</v>
      </c>
      <c r="E95" t="s">
        <v>131</v>
      </c>
      <c r="F95">
        <v>0</v>
      </c>
      <c r="G95" t="s">
        <v>82</v>
      </c>
      <c r="H95">
        <v>10</v>
      </c>
      <c r="I95" t="s">
        <v>519</v>
      </c>
      <c r="J95">
        <v>0.717394700835007</v>
      </c>
      <c r="K95" t="s">
        <v>849</v>
      </c>
      <c r="L95" t="s">
        <v>56</v>
      </c>
      <c r="M95" t="s">
        <v>520</v>
      </c>
      <c r="N95">
        <v>5</v>
      </c>
      <c r="O95" t="s">
        <v>59</v>
      </c>
      <c r="Q95">
        <v>0</v>
      </c>
      <c r="R95">
        <v>25</v>
      </c>
      <c r="S95">
        <v>7</v>
      </c>
      <c r="T95">
        <v>6</v>
      </c>
      <c r="U95">
        <v>3</v>
      </c>
      <c r="V95">
        <v>5</v>
      </c>
      <c r="W95" t="s">
        <v>94</v>
      </c>
      <c r="X95" t="s">
        <v>993</v>
      </c>
      <c r="Y95">
        <v>5</v>
      </c>
      <c r="Z95">
        <v>5.1295121731816003E-2</v>
      </c>
      <c r="AA95">
        <v>5</v>
      </c>
      <c r="AB95" t="s">
        <v>59</v>
      </c>
      <c r="AC95">
        <v>0</v>
      </c>
      <c r="AD95" t="s">
        <v>59</v>
      </c>
      <c r="AE95">
        <v>0</v>
      </c>
      <c r="AF95" t="s">
        <v>61</v>
      </c>
      <c r="AG95">
        <v>5</v>
      </c>
      <c r="AH95">
        <v>-9.7781937245812207E-3</v>
      </c>
      <c r="AI95" t="s">
        <v>855</v>
      </c>
      <c r="AJ95">
        <v>0.30985399722648999</v>
      </c>
      <c r="AK95" t="s">
        <v>849</v>
      </c>
      <c r="AL95">
        <f t="shared" si="1"/>
        <v>46</v>
      </c>
      <c r="AN95">
        <v>56</v>
      </c>
      <c r="AO95" s="1">
        <v>-5</v>
      </c>
      <c r="BB95" t="s">
        <v>398</v>
      </c>
      <c r="BC95" t="s">
        <v>69</v>
      </c>
      <c r="BD95">
        <v>7</v>
      </c>
      <c r="BE95">
        <v>6</v>
      </c>
      <c r="BF95">
        <v>0</v>
      </c>
      <c r="BG95">
        <v>13</v>
      </c>
      <c r="BH95">
        <v>7</v>
      </c>
    </row>
    <row r="96" spans="1:60" x14ac:dyDescent="0.15">
      <c r="A96">
        <v>93</v>
      </c>
      <c r="B96" t="s">
        <v>79</v>
      </c>
      <c r="C96" t="s">
        <v>522</v>
      </c>
      <c r="D96" t="s">
        <v>324</v>
      </c>
      <c r="E96" t="s">
        <v>186</v>
      </c>
      <c r="F96">
        <v>15</v>
      </c>
      <c r="G96" t="s">
        <v>54</v>
      </c>
      <c r="H96">
        <v>30</v>
      </c>
      <c r="I96" t="s">
        <v>523</v>
      </c>
      <c r="J96">
        <v>0.88999994496884505</v>
      </c>
      <c r="K96" t="s">
        <v>849</v>
      </c>
      <c r="L96" t="s">
        <v>56</v>
      </c>
      <c r="M96" t="s">
        <v>524</v>
      </c>
      <c r="N96">
        <v>5</v>
      </c>
      <c r="O96" t="s">
        <v>59</v>
      </c>
      <c r="Q96">
        <v>0</v>
      </c>
      <c r="R96">
        <v>18</v>
      </c>
      <c r="S96">
        <v>0</v>
      </c>
      <c r="T96">
        <v>0</v>
      </c>
      <c r="U96">
        <v>0</v>
      </c>
      <c r="V96">
        <v>2</v>
      </c>
      <c r="W96" t="s">
        <v>59</v>
      </c>
      <c r="Y96">
        <v>0</v>
      </c>
      <c r="Z96">
        <v>3.0646162058495401E-2</v>
      </c>
      <c r="AA96">
        <v>5</v>
      </c>
      <c r="AB96" t="s">
        <v>59</v>
      </c>
      <c r="AC96">
        <v>0</v>
      </c>
      <c r="AD96" t="s">
        <v>59</v>
      </c>
      <c r="AE96">
        <v>0</v>
      </c>
      <c r="AF96" t="s">
        <v>61</v>
      </c>
      <c r="AG96">
        <v>5</v>
      </c>
      <c r="AH96">
        <v>0.14611469533580199</v>
      </c>
      <c r="AI96" t="s">
        <v>849</v>
      </c>
      <c r="AJ96">
        <v>3.8843535812057302</v>
      </c>
      <c r="AK96" t="s">
        <v>849</v>
      </c>
      <c r="AL96">
        <f t="shared" si="1"/>
        <v>77</v>
      </c>
      <c r="AN96">
        <v>77</v>
      </c>
      <c r="AO96" s="1">
        <v>0</v>
      </c>
      <c r="BB96" t="s">
        <v>525</v>
      </c>
      <c r="BC96" t="s">
        <v>69</v>
      </c>
      <c r="BD96">
        <v>0</v>
      </c>
      <c r="BE96">
        <v>11</v>
      </c>
      <c r="BF96">
        <v>6</v>
      </c>
      <c r="BG96">
        <v>17</v>
      </c>
      <c r="BH96">
        <v>6</v>
      </c>
    </row>
    <row r="97" spans="1:60" x14ac:dyDescent="0.15">
      <c r="A97">
        <v>94</v>
      </c>
      <c r="B97" t="s">
        <v>526</v>
      </c>
      <c r="C97" t="s">
        <v>527</v>
      </c>
      <c r="D97" t="s">
        <v>324</v>
      </c>
      <c r="E97" t="s">
        <v>104</v>
      </c>
      <c r="F97">
        <v>0</v>
      </c>
      <c r="G97" t="s">
        <v>82</v>
      </c>
      <c r="H97">
        <v>10</v>
      </c>
      <c r="I97" t="s">
        <v>528</v>
      </c>
      <c r="J97">
        <v>0.86</v>
      </c>
      <c r="K97" t="s">
        <v>849</v>
      </c>
      <c r="L97" t="s">
        <v>56</v>
      </c>
      <c r="M97" t="s">
        <v>529</v>
      </c>
      <c r="N97">
        <v>5</v>
      </c>
      <c r="O97" t="s">
        <v>59</v>
      </c>
      <c r="Q97">
        <v>0</v>
      </c>
      <c r="R97">
        <v>24</v>
      </c>
      <c r="S97">
        <v>0</v>
      </c>
      <c r="T97">
        <v>0</v>
      </c>
      <c r="U97">
        <v>0</v>
      </c>
      <c r="V97">
        <v>2</v>
      </c>
      <c r="W97" t="s">
        <v>59</v>
      </c>
      <c r="Y97">
        <v>0</v>
      </c>
      <c r="Z97">
        <v>5.76564000187565E-2</v>
      </c>
      <c r="AA97">
        <v>5</v>
      </c>
      <c r="AB97" t="s">
        <v>59</v>
      </c>
      <c r="AC97">
        <v>0</v>
      </c>
      <c r="AD97" t="s">
        <v>59</v>
      </c>
      <c r="AE97">
        <v>0</v>
      </c>
      <c r="AF97" t="s">
        <v>61</v>
      </c>
      <c r="AG97">
        <v>5</v>
      </c>
      <c r="AH97">
        <v>0.115204941690091</v>
      </c>
      <c r="AI97" t="s">
        <v>849</v>
      </c>
      <c r="AJ97">
        <v>0.166802183347393</v>
      </c>
      <c r="AK97" t="s">
        <v>849</v>
      </c>
      <c r="AL97">
        <f t="shared" si="1"/>
        <v>42</v>
      </c>
      <c r="AN97">
        <v>47</v>
      </c>
      <c r="AO97" s="1">
        <v>0</v>
      </c>
      <c r="BB97" t="s">
        <v>530</v>
      </c>
      <c r="BC97" t="s">
        <v>69</v>
      </c>
      <c r="BD97">
        <v>0</v>
      </c>
      <c r="BE97">
        <v>31</v>
      </c>
      <c r="BF97">
        <v>0</v>
      </c>
      <c r="BG97">
        <v>31</v>
      </c>
      <c r="BH97">
        <v>0</v>
      </c>
    </row>
    <row r="98" spans="1:60" x14ac:dyDescent="0.15">
      <c r="A98">
        <v>95</v>
      </c>
      <c r="B98" t="s">
        <v>492</v>
      </c>
      <c r="C98" t="s">
        <v>531</v>
      </c>
      <c r="D98" t="s">
        <v>324</v>
      </c>
      <c r="E98" t="s">
        <v>169</v>
      </c>
      <c r="F98">
        <v>0</v>
      </c>
      <c r="G98" t="s">
        <v>82</v>
      </c>
      <c r="H98">
        <v>10</v>
      </c>
      <c r="I98" t="s">
        <v>532</v>
      </c>
      <c r="J98">
        <v>0.76062358229572802</v>
      </c>
      <c r="K98" t="s">
        <v>849</v>
      </c>
      <c r="L98" t="s">
        <v>59</v>
      </c>
      <c r="N98">
        <v>0</v>
      </c>
      <c r="O98" t="s">
        <v>59</v>
      </c>
      <c r="Q98">
        <v>0</v>
      </c>
      <c r="R98">
        <v>11</v>
      </c>
      <c r="S98">
        <v>4</v>
      </c>
      <c r="T98">
        <v>3</v>
      </c>
      <c r="U98">
        <v>3</v>
      </c>
      <c r="V98">
        <v>5</v>
      </c>
      <c r="W98" t="s">
        <v>94</v>
      </c>
      <c r="X98" t="s">
        <v>994</v>
      </c>
      <c r="Y98">
        <v>5</v>
      </c>
      <c r="Z98">
        <v>7.1288115250629294E-2</v>
      </c>
      <c r="AA98">
        <v>5</v>
      </c>
      <c r="AB98" t="s">
        <v>59</v>
      </c>
      <c r="AC98">
        <v>0</v>
      </c>
      <c r="AD98" t="s">
        <v>60</v>
      </c>
      <c r="AE98">
        <v>5</v>
      </c>
      <c r="AF98" t="s">
        <v>61</v>
      </c>
      <c r="AG98">
        <v>5</v>
      </c>
      <c r="AH98">
        <v>0.85533469823954</v>
      </c>
      <c r="AI98" t="s">
        <v>849</v>
      </c>
      <c r="AJ98">
        <v>1.4459603675824799</v>
      </c>
      <c r="AK98" t="s">
        <v>849</v>
      </c>
      <c r="AL98">
        <f t="shared" si="1"/>
        <v>50</v>
      </c>
      <c r="AN98">
        <v>55</v>
      </c>
      <c r="AO98" s="1">
        <v>0</v>
      </c>
      <c r="BB98" t="s">
        <v>534</v>
      </c>
      <c r="BC98" t="s">
        <v>69</v>
      </c>
      <c r="BD98">
        <v>4</v>
      </c>
      <c r="BE98">
        <v>19</v>
      </c>
      <c r="BF98">
        <v>0</v>
      </c>
      <c r="BG98">
        <v>23</v>
      </c>
      <c r="BH98">
        <v>4</v>
      </c>
    </row>
    <row r="99" spans="1:60" x14ac:dyDescent="0.15">
      <c r="A99">
        <v>96</v>
      </c>
      <c r="B99" t="s">
        <v>535</v>
      </c>
      <c r="C99" t="s">
        <v>536</v>
      </c>
      <c r="D99" t="s">
        <v>324</v>
      </c>
      <c r="E99" t="s">
        <v>59</v>
      </c>
      <c r="F99">
        <v>0</v>
      </c>
      <c r="G99" t="s">
        <v>59</v>
      </c>
      <c r="H99">
        <v>0</v>
      </c>
      <c r="I99" t="s">
        <v>59</v>
      </c>
      <c r="J99">
        <v>0.48435585223868899</v>
      </c>
      <c r="K99" t="s">
        <v>922</v>
      </c>
      <c r="L99" t="s">
        <v>59</v>
      </c>
      <c r="N99">
        <v>0</v>
      </c>
      <c r="O99" t="s">
        <v>59</v>
      </c>
      <c r="Q99">
        <v>0</v>
      </c>
      <c r="R99">
        <v>23</v>
      </c>
      <c r="S99">
        <v>0</v>
      </c>
      <c r="T99">
        <v>0</v>
      </c>
      <c r="U99">
        <v>0</v>
      </c>
      <c r="V99">
        <v>2</v>
      </c>
      <c r="W99" t="s">
        <v>59</v>
      </c>
      <c r="Y99">
        <v>0</v>
      </c>
      <c r="Z99">
        <v>0.132838234249786</v>
      </c>
      <c r="AA99">
        <v>5</v>
      </c>
      <c r="AB99" t="s">
        <v>59</v>
      </c>
      <c r="AC99">
        <v>0</v>
      </c>
      <c r="AD99" t="s">
        <v>59</v>
      </c>
      <c r="AE99">
        <v>0</v>
      </c>
      <c r="AF99" t="s">
        <v>61</v>
      </c>
      <c r="AG99">
        <v>5</v>
      </c>
      <c r="AH99">
        <v>1.77034589967043</v>
      </c>
      <c r="AI99" t="s">
        <v>849</v>
      </c>
      <c r="AJ99">
        <v>0.127688760313451</v>
      </c>
      <c r="AK99" t="s">
        <v>849</v>
      </c>
      <c r="AL99">
        <f t="shared" si="1"/>
        <v>22</v>
      </c>
      <c r="AN99">
        <v>22</v>
      </c>
      <c r="AO99" s="1">
        <v>0</v>
      </c>
      <c r="BB99" t="s">
        <v>537</v>
      </c>
      <c r="BC99" t="s">
        <v>69</v>
      </c>
      <c r="BD99">
        <v>0</v>
      </c>
      <c r="BE99">
        <v>13</v>
      </c>
      <c r="BF99">
        <v>0</v>
      </c>
      <c r="BG99">
        <v>13</v>
      </c>
      <c r="BH99">
        <v>0</v>
      </c>
    </row>
    <row r="100" spans="1:60" x14ac:dyDescent="0.15">
      <c r="A100">
        <v>97</v>
      </c>
      <c r="B100" t="s">
        <v>538</v>
      </c>
      <c r="C100" t="s">
        <v>539</v>
      </c>
      <c r="D100" t="s">
        <v>324</v>
      </c>
      <c r="E100" t="s">
        <v>81</v>
      </c>
      <c r="F100">
        <v>5</v>
      </c>
      <c r="G100" t="s">
        <v>71</v>
      </c>
      <c r="H100">
        <v>15</v>
      </c>
      <c r="I100" t="s">
        <v>540</v>
      </c>
      <c r="J100">
        <v>0.600003690683791</v>
      </c>
      <c r="K100" t="s">
        <v>517</v>
      </c>
      <c r="L100" t="s">
        <v>56</v>
      </c>
      <c r="M100" t="s">
        <v>541</v>
      </c>
      <c r="N100">
        <v>5</v>
      </c>
      <c r="O100" t="s">
        <v>59</v>
      </c>
      <c r="Q100">
        <v>0</v>
      </c>
      <c r="R100">
        <v>55</v>
      </c>
      <c r="S100">
        <v>1</v>
      </c>
      <c r="T100">
        <v>0</v>
      </c>
      <c r="U100">
        <v>0</v>
      </c>
      <c r="V100">
        <v>2</v>
      </c>
      <c r="W100" t="s">
        <v>94</v>
      </c>
      <c r="X100" t="s">
        <v>995</v>
      </c>
      <c r="Y100">
        <v>5</v>
      </c>
      <c r="Z100">
        <v>9.58747381921186E-2</v>
      </c>
      <c r="AA100">
        <v>5</v>
      </c>
      <c r="AB100" t="s">
        <v>56</v>
      </c>
      <c r="AC100">
        <v>5</v>
      </c>
      <c r="AD100" t="s">
        <v>60</v>
      </c>
      <c r="AE100">
        <v>5</v>
      </c>
      <c r="AF100" t="s">
        <v>61</v>
      </c>
      <c r="AG100">
        <v>5</v>
      </c>
      <c r="AH100">
        <v>0.35109263923029199</v>
      </c>
      <c r="AI100" t="s">
        <v>849</v>
      </c>
      <c r="AJ100">
        <v>0.92966584111029305</v>
      </c>
      <c r="AK100" t="s">
        <v>849</v>
      </c>
      <c r="AL100">
        <f t="shared" si="1"/>
        <v>65</v>
      </c>
      <c r="AN100">
        <v>60</v>
      </c>
      <c r="AO100" s="1">
        <v>0</v>
      </c>
      <c r="BB100" t="s">
        <v>543</v>
      </c>
      <c r="BC100">
        <v>1</v>
      </c>
      <c r="BD100">
        <v>1</v>
      </c>
      <c r="BE100">
        <v>49</v>
      </c>
      <c r="BF100">
        <v>0</v>
      </c>
      <c r="BG100">
        <v>50</v>
      </c>
      <c r="BH100">
        <v>1</v>
      </c>
    </row>
    <row r="101" spans="1:60" x14ac:dyDescent="0.15">
      <c r="A101">
        <v>98</v>
      </c>
      <c r="B101" t="s">
        <v>353</v>
      </c>
      <c r="C101" t="s">
        <v>544</v>
      </c>
      <c r="D101" t="s">
        <v>324</v>
      </c>
      <c r="E101" t="s">
        <v>59</v>
      </c>
      <c r="F101">
        <v>0</v>
      </c>
      <c r="G101" t="s">
        <v>59</v>
      </c>
      <c r="H101">
        <v>0</v>
      </c>
      <c r="I101" t="s">
        <v>59</v>
      </c>
      <c r="J101">
        <v>0.98</v>
      </c>
      <c r="K101" t="s">
        <v>849</v>
      </c>
      <c r="L101" t="s">
        <v>56</v>
      </c>
      <c r="M101" t="s">
        <v>545</v>
      </c>
      <c r="N101">
        <v>5</v>
      </c>
      <c r="O101" t="s">
        <v>59</v>
      </c>
      <c r="Q101">
        <v>0</v>
      </c>
      <c r="R101">
        <v>24</v>
      </c>
      <c r="S101">
        <v>1</v>
      </c>
      <c r="T101">
        <v>0</v>
      </c>
      <c r="U101">
        <v>0</v>
      </c>
      <c r="V101">
        <v>2</v>
      </c>
      <c r="W101" t="s">
        <v>94</v>
      </c>
      <c r="X101" t="s">
        <v>996</v>
      </c>
      <c r="Y101">
        <v>5</v>
      </c>
      <c r="Z101">
        <v>0.178462364900767</v>
      </c>
      <c r="AA101">
        <v>5</v>
      </c>
      <c r="AB101" t="s">
        <v>59</v>
      </c>
      <c r="AC101">
        <v>0</v>
      </c>
      <c r="AD101" t="s">
        <v>59</v>
      </c>
      <c r="AE101">
        <v>0</v>
      </c>
      <c r="AF101" t="s">
        <v>61</v>
      </c>
      <c r="AG101">
        <v>5</v>
      </c>
      <c r="AH101">
        <v>0.30054267362510401</v>
      </c>
      <c r="AI101" t="s">
        <v>849</v>
      </c>
      <c r="AJ101">
        <v>-3.7080712859030397E-2</v>
      </c>
      <c r="AK101" t="s">
        <v>878</v>
      </c>
      <c r="AL101">
        <f t="shared" si="1"/>
        <v>34</v>
      </c>
      <c r="AN101">
        <v>34</v>
      </c>
      <c r="AO101" s="1">
        <v>0</v>
      </c>
      <c r="BB101" t="s">
        <v>547</v>
      </c>
      <c r="BC101">
        <v>1</v>
      </c>
      <c r="BD101">
        <v>1</v>
      </c>
      <c r="BE101">
        <v>16</v>
      </c>
      <c r="BF101">
        <v>0</v>
      </c>
      <c r="BG101">
        <v>17</v>
      </c>
      <c r="BH101">
        <v>1</v>
      </c>
    </row>
    <row r="102" spans="1:60" x14ac:dyDescent="0.15">
      <c r="A102">
        <v>99</v>
      </c>
      <c r="B102" t="s">
        <v>548</v>
      </c>
      <c r="C102" t="s">
        <v>549</v>
      </c>
      <c r="D102" t="s">
        <v>324</v>
      </c>
      <c r="E102" t="s">
        <v>96</v>
      </c>
      <c r="F102">
        <v>15</v>
      </c>
      <c r="G102" t="s">
        <v>54</v>
      </c>
      <c r="H102">
        <v>30</v>
      </c>
      <c r="I102" t="s">
        <v>550</v>
      </c>
      <c r="J102">
        <v>0.77220000488144602</v>
      </c>
      <c r="K102" t="s">
        <v>849</v>
      </c>
      <c r="L102" t="s">
        <v>56</v>
      </c>
      <c r="M102" t="s">
        <v>997</v>
      </c>
      <c r="N102">
        <v>5</v>
      </c>
      <c r="O102" t="s">
        <v>59</v>
      </c>
      <c r="Q102">
        <v>0</v>
      </c>
      <c r="R102">
        <v>28</v>
      </c>
      <c r="S102">
        <v>3</v>
      </c>
      <c r="T102">
        <v>2</v>
      </c>
      <c r="U102">
        <v>2</v>
      </c>
      <c r="V102">
        <v>4</v>
      </c>
      <c r="W102" t="s">
        <v>94</v>
      </c>
      <c r="X102" t="s">
        <v>998</v>
      </c>
      <c r="Y102">
        <v>5</v>
      </c>
      <c r="Z102">
        <v>4.4397072151060001E-2</v>
      </c>
      <c r="AA102">
        <v>5</v>
      </c>
      <c r="AB102" t="s">
        <v>56</v>
      </c>
      <c r="AC102">
        <v>5</v>
      </c>
      <c r="AD102" t="s">
        <v>60</v>
      </c>
      <c r="AE102">
        <v>5</v>
      </c>
      <c r="AF102" t="s">
        <v>61</v>
      </c>
      <c r="AG102">
        <v>5</v>
      </c>
      <c r="AH102">
        <v>8.1930237481670595E-2</v>
      </c>
      <c r="AI102" t="s">
        <v>873</v>
      </c>
      <c r="AJ102">
        <v>0.13987030831664499</v>
      </c>
      <c r="AK102" t="s">
        <v>849</v>
      </c>
      <c r="AL102">
        <f t="shared" si="1"/>
        <v>93</v>
      </c>
      <c r="AN102">
        <v>93</v>
      </c>
      <c r="AO102" s="1">
        <v>0</v>
      </c>
      <c r="BB102" t="s">
        <v>464</v>
      </c>
      <c r="BC102" t="s">
        <v>69</v>
      </c>
      <c r="BD102">
        <v>3</v>
      </c>
      <c r="BE102">
        <v>28</v>
      </c>
      <c r="BF102">
        <v>0</v>
      </c>
      <c r="BG102">
        <v>31</v>
      </c>
      <c r="BH102">
        <v>3</v>
      </c>
    </row>
    <row r="103" spans="1:60" x14ac:dyDescent="0.15">
      <c r="A103">
        <v>100</v>
      </c>
      <c r="B103" t="s">
        <v>553</v>
      </c>
      <c r="C103" t="s">
        <v>554</v>
      </c>
      <c r="D103" t="s">
        <v>324</v>
      </c>
      <c r="E103" t="s">
        <v>81</v>
      </c>
      <c r="F103">
        <v>5</v>
      </c>
      <c r="G103" t="s">
        <v>71</v>
      </c>
      <c r="H103">
        <v>15</v>
      </c>
      <c r="I103" t="s">
        <v>555</v>
      </c>
      <c r="J103">
        <v>0.99</v>
      </c>
      <c r="K103" t="s">
        <v>849</v>
      </c>
      <c r="L103" t="s">
        <v>56</v>
      </c>
      <c r="M103" t="s">
        <v>999</v>
      </c>
      <c r="N103">
        <v>5</v>
      </c>
      <c r="O103" t="s">
        <v>56</v>
      </c>
      <c r="P103" t="s">
        <v>1000</v>
      </c>
      <c r="Q103">
        <v>5</v>
      </c>
      <c r="R103">
        <v>55</v>
      </c>
      <c r="S103">
        <v>37</v>
      </c>
      <c r="T103">
        <v>36</v>
      </c>
      <c r="U103">
        <v>3</v>
      </c>
      <c r="V103">
        <v>5</v>
      </c>
      <c r="W103" t="s">
        <v>94</v>
      </c>
      <c r="X103" t="s">
        <v>1001</v>
      </c>
      <c r="Y103">
        <v>5</v>
      </c>
      <c r="Z103">
        <v>0.13840630082787</v>
      </c>
      <c r="AA103">
        <v>5</v>
      </c>
      <c r="AB103" t="s">
        <v>56</v>
      </c>
      <c r="AC103">
        <v>5</v>
      </c>
      <c r="AD103" t="s">
        <v>59</v>
      </c>
      <c r="AE103">
        <v>0</v>
      </c>
      <c r="AF103" t="s">
        <v>61</v>
      </c>
      <c r="AG103">
        <v>5</v>
      </c>
      <c r="AH103">
        <v>-0.13253291132148701</v>
      </c>
      <c r="AI103" t="s">
        <v>855</v>
      </c>
      <c r="AJ103">
        <v>-1.7913153930851</v>
      </c>
      <c r="AK103" t="s">
        <v>855</v>
      </c>
      <c r="AL103">
        <f t="shared" si="1"/>
        <v>62</v>
      </c>
      <c r="AN103">
        <v>57</v>
      </c>
      <c r="AO103" s="1">
        <v>0</v>
      </c>
      <c r="BB103" t="s">
        <v>214</v>
      </c>
      <c r="BC103" t="s">
        <v>69</v>
      </c>
      <c r="BD103">
        <v>37</v>
      </c>
      <c r="BE103">
        <v>17</v>
      </c>
      <c r="BF103">
        <v>0</v>
      </c>
      <c r="BG103">
        <v>54</v>
      </c>
      <c r="BH103">
        <v>37</v>
      </c>
    </row>
    <row r="104" spans="1:60" x14ac:dyDescent="0.15">
      <c r="A104">
        <v>101</v>
      </c>
      <c r="B104" t="s">
        <v>559</v>
      </c>
      <c r="C104" t="s">
        <v>560</v>
      </c>
      <c r="D104" t="s">
        <v>385</v>
      </c>
      <c r="E104" t="s">
        <v>81</v>
      </c>
      <c r="F104">
        <v>0</v>
      </c>
      <c r="G104" t="s">
        <v>82</v>
      </c>
      <c r="H104">
        <v>10</v>
      </c>
      <c r="I104" t="s">
        <v>561</v>
      </c>
      <c r="J104">
        <v>0.88271103859701405</v>
      </c>
      <c r="K104" t="s">
        <v>849</v>
      </c>
      <c r="L104" t="s">
        <v>56</v>
      </c>
      <c r="M104" t="s">
        <v>562</v>
      </c>
      <c r="N104">
        <v>5</v>
      </c>
      <c r="O104" t="s">
        <v>59</v>
      </c>
      <c r="Q104">
        <v>0</v>
      </c>
      <c r="R104">
        <v>9</v>
      </c>
      <c r="S104">
        <v>4</v>
      </c>
      <c r="T104">
        <v>3</v>
      </c>
      <c r="U104">
        <v>3</v>
      </c>
      <c r="V104">
        <v>5</v>
      </c>
      <c r="W104" t="s">
        <v>94</v>
      </c>
      <c r="X104" t="s">
        <v>1002</v>
      </c>
      <c r="Y104">
        <v>5</v>
      </c>
      <c r="Z104">
        <v>0.18744814459685799</v>
      </c>
      <c r="AA104">
        <v>5</v>
      </c>
      <c r="AB104" t="s">
        <v>59</v>
      </c>
      <c r="AC104">
        <v>0</v>
      </c>
      <c r="AD104" t="s">
        <v>60</v>
      </c>
      <c r="AE104">
        <v>5</v>
      </c>
      <c r="AF104" t="s">
        <v>61</v>
      </c>
      <c r="AG104">
        <v>5</v>
      </c>
      <c r="AH104">
        <v>0.27156862608175802</v>
      </c>
      <c r="AI104" t="s">
        <v>849</v>
      </c>
      <c r="AJ104">
        <v>-0.158549869013658</v>
      </c>
      <c r="AK104" t="s">
        <v>855</v>
      </c>
      <c r="AL104">
        <f t="shared" si="1"/>
        <v>51</v>
      </c>
      <c r="AN104">
        <v>56</v>
      </c>
      <c r="AO104" s="1">
        <v>0</v>
      </c>
      <c r="BB104" t="s">
        <v>564</v>
      </c>
      <c r="BC104" t="s">
        <v>69</v>
      </c>
      <c r="BD104">
        <v>4</v>
      </c>
      <c r="BE104">
        <v>17</v>
      </c>
      <c r="BF104">
        <v>0</v>
      </c>
      <c r="BG104">
        <v>21</v>
      </c>
      <c r="BH104">
        <v>4</v>
      </c>
    </row>
    <row r="105" spans="1:60" x14ac:dyDescent="0.15">
      <c r="A105">
        <v>102</v>
      </c>
      <c r="B105" t="s">
        <v>565</v>
      </c>
      <c r="C105" t="s">
        <v>566</v>
      </c>
      <c r="D105" t="s">
        <v>345</v>
      </c>
      <c r="E105" t="s">
        <v>186</v>
      </c>
      <c r="F105">
        <v>15</v>
      </c>
      <c r="G105" t="s">
        <v>54</v>
      </c>
      <c r="H105">
        <v>30</v>
      </c>
      <c r="I105" t="s">
        <v>567</v>
      </c>
      <c r="J105">
        <v>0.96000001850646099</v>
      </c>
      <c r="K105" t="s">
        <v>849</v>
      </c>
      <c r="L105" t="s">
        <v>56</v>
      </c>
      <c r="M105" t="s">
        <v>133</v>
      </c>
      <c r="N105">
        <v>5</v>
      </c>
      <c r="O105" t="s">
        <v>59</v>
      </c>
      <c r="Q105">
        <v>0</v>
      </c>
      <c r="R105">
        <v>5</v>
      </c>
      <c r="S105">
        <v>1</v>
      </c>
      <c r="T105">
        <v>0</v>
      </c>
      <c r="U105">
        <v>0</v>
      </c>
      <c r="V105">
        <v>2</v>
      </c>
      <c r="W105" t="s">
        <v>59</v>
      </c>
      <c r="Y105">
        <v>0</v>
      </c>
      <c r="Z105">
        <v>3.1806477007051803E-2</v>
      </c>
      <c r="AA105">
        <v>5</v>
      </c>
      <c r="AB105" t="s">
        <v>56</v>
      </c>
      <c r="AC105">
        <v>5</v>
      </c>
      <c r="AD105" t="s">
        <v>59</v>
      </c>
      <c r="AE105">
        <v>0</v>
      </c>
      <c r="AF105" t="s">
        <v>61</v>
      </c>
      <c r="AG105">
        <v>5</v>
      </c>
      <c r="AH105">
        <v>7.0670436275584794E-2</v>
      </c>
      <c r="AI105" t="s">
        <v>873</v>
      </c>
      <c r="AJ105">
        <v>18.738092055522401</v>
      </c>
      <c r="AK105" t="s">
        <v>849</v>
      </c>
      <c r="AL105">
        <f t="shared" si="1"/>
        <v>81</v>
      </c>
      <c r="AN105">
        <v>81</v>
      </c>
      <c r="AO105" s="1">
        <v>0</v>
      </c>
      <c r="BB105" t="s">
        <v>526</v>
      </c>
      <c r="BC105" t="s">
        <v>69</v>
      </c>
      <c r="BD105">
        <v>1</v>
      </c>
      <c r="BE105">
        <v>24</v>
      </c>
      <c r="BF105">
        <v>0</v>
      </c>
      <c r="BG105">
        <v>25</v>
      </c>
      <c r="BH105">
        <v>1</v>
      </c>
    </row>
    <row r="106" spans="1:60" x14ac:dyDescent="0.15">
      <c r="A106">
        <v>103</v>
      </c>
      <c r="B106" t="s">
        <v>568</v>
      </c>
      <c r="C106" t="s">
        <v>569</v>
      </c>
      <c r="D106" t="s">
        <v>345</v>
      </c>
      <c r="E106" t="s">
        <v>275</v>
      </c>
      <c r="F106">
        <v>10</v>
      </c>
      <c r="G106" t="s">
        <v>54</v>
      </c>
      <c r="H106">
        <v>30</v>
      </c>
      <c r="I106" t="s">
        <v>570</v>
      </c>
      <c r="J106">
        <v>0.74999674254368298</v>
      </c>
      <c r="K106" t="s">
        <v>849</v>
      </c>
      <c r="L106" t="s">
        <v>56</v>
      </c>
      <c r="M106" t="s">
        <v>1003</v>
      </c>
      <c r="N106">
        <v>5</v>
      </c>
      <c r="O106" t="s">
        <v>59</v>
      </c>
      <c r="Q106">
        <v>0</v>
      </c>
      <c r="R106">
        <v>22</v>
      </c>
      <c r="S106">
        <v>4</v>
      </c>
      <c r="T106">
        <v>3</v>
      </c>
      <c r="U106">
        <v>3</v>
      </c>
      <c r="V106">
        <v>5</v>
      </c>
      <c r="W106" t="s">
        <v>94</v>
      </c>
      <c r="X106" t="s">
        <v>1004</v>
      </c>
      <c r="Y106">
        <v>5</v>
      </c>
      <c r="Z106">
        <v>4.2288732241434E-2</v>
      </c>
      <c r="AA106">
        <v>5</v>
      </c>
      <c r="AB106" t="s">
        <v>56</v>
      </c>
      <c r="AC106">
        <v>5</v>
      </c>
      <c r="AD106" t="s">
        <v>59</v>
      </c>
      <c r="AE106">
        <v>0</v>
      </c>
      <c r="AF106" t="s">
        <v>61</v>
      </c>
      <c r="AG106">
        <v>5</v>
      </c>
      <c r="AH106">
        <v>5.88675800246223E-2</v>
      </c>
      <c r="AI106" t="s">
        <v>873</v>
      </c>
      <c r="AJ106">
        <v>0.40200122696755303</v>
      </c>
      <c r="AK106" t="s">
        <v>849</v>
      </c>
      <c r="AL106">
        <f t="shared" si="1"/>
        <v>84</v>
      </c>
      <c r="AN106">
        <v>84</v>
      </c>
      <c r="AO106" s="1">
        <v>0</v>
      </c>
      <c r="BB106" t="s">
        <v>573</v>
      </c>
      <c r="BC106">
        <v>4</v>
      </c>
      <c r="BD106">
        <v>4</v>
      </c>
      <c r="BE106">
        <v>31</v>
      </c>
      <c r="BF106">
        <v>0</v>
      </c>
      <c r="BG106">
        <v>35</v>
      </c>
      <c r="BH106">
        <v>4</v>
      </c>
    </row>
    <row r="107" spans="1:60" x14ac:dyDescent="0.15">
      <c r="A107">
        <v>104</v>
      </c>
      <c r="B107" t="s">
        <v>574</v>
      </c>
      <c r="C107" t="s">
        <v>575</v>
      </c>
      <c r="D107" t="s">
        <v>345</v>
      </c>
      <c r="E107" t="s">
        <v>85</v>
      </c>
      <c r="F107">
        <v>15</v>
      </c>
      <c r="G107" t="s">
        <v>54</v>
      </c>
      <c r="H107">
        <v>30</v>
      </c>
      <c r="I107" t="s">
        <v>576</v>
      </c>
      <c r="J107">
        <v>0.99999875086522105</v>
      </c>
      <c r="K107" t="s">
        <v>849</v>
      </c>
      <c r="L107" t="s">
        <v>56</v>
      </c>
      <c r="M107" t="s">
        <v>577</v>
      </c>
      <c r="N107">
        <v>5</v>
      </c>
      <c r="O107" t="s">
        <v>59</v>
      </c>
      <c r="Q107">
        <v>0</v>
      </c>
      <c r="R107">
        <v>48</v>
      </c>
      <c r="S107">
        <v>3</v>
      </c>
      <c r="T107">
        <v>2</v>
      </c>
      <c r="U107">
        <v>2</v>
      </c>
      <c r="V107">
        <v>4</v>
      </c>
      <c r="W107" t="s">
        <v>59</v>
      </c>
      <c r="Y107">
        <v>0</v>
      </c>
      <c r="Z107">
        <v>3.6306297528602503E-2</v>
      </c>
      <c r="AA107">
        <v>5</v>
      </c>
      <c r="AB107" t="s">
        <v>56</v>
      </c>
      <c r="AC107">
        <v>5</v>
      </c>
      <c r="AD107" t="s">
        <v>59</v>
      </c>
      <c r="AE107">
        <v>0</v>
      </c>
      <c r="AF107" t="s">
        <v>61</v>
      </c>
      <c r="AG107">
        <v>5</v>
      </c>
      <c r="AH107">
        <v>-5.1290143126975302E-2</v>
      </c>
      <c r="AI107" t="s">
        <v>855</v>
      </c>
      <c r="AJ107">
        <v>-0.872683894005716</v>
      </c>
      <c r="AK107" t="s">
        <v>855</v>
      </c>
      <c r="AL107">
        <f t="shared" si="1"/>
        <v>76</v>
      </c>
      <c r="AN107">
        <v>76</v>
      </c>
      <c r="AO107" s="1">
        <v>0</v>
      </c>
      <c r="BB107" t="s">
        <v>578</v>
      </c>
      <c r="BC107">
        <v>4</v>
      </c>
      <c r="BD107">
        <v>3</v>
      </c>
      <c r="BE107">
        <v>8</v>
      </c>
      <c r="BF107">
        <v>0</v>
      </c>
      <c r="BG107">
        <v>11</v>
      </c>
      <c r="BH107">
        <v>3</v>
      </c>
    </row>
    <row r="108" spans="1:60" x14ac:dyDescent="0.15">
      <c r="A108">
        <v>105</v>
      </c>
      <c r="B108" t="s">
        <v>579</v>
      </c>
      <c r="C108" t="s">
        <v>580</v>
      </c>
      <c r="D108" t="s">
        <v>324</v>
      </c>
      <c r="E108" t="s">
        <v>81</v>
      </c>
      <c r="F108">
        <v>5</v>
      </c>
      <c r="G108" t="s">
        <v>71</v>
      </c>
      <c r="H108">
        <v>15</v>
      </c>
      <c r="I108" t="s">
        <v>581</v>
      </c>
      <c r="J108">
        <v>0.995</v>
      </c>
      <c r="K108" t="s">
        <v>849</v>
      </c>
      <c r="L108" t="s">
        <v>59</v>
      </c>
      <c r="M108" t="s">
        <v>59</v>
      </c>
      <c r="N108">
        <v>0</v>
      </c>
      <c r="O108" t="s">
        <v>56</v>
      </c>
      <c r="P108" t="s">
        <v>582</v>
      </c>
      <c r="Q108">
        <v>5</v>
      </c>
      <c r="R108">
        <v>46</v>
      </c>
      <c r="S108">
        <v>39</v>
      </c>
      <c r="T108">
        <v>38</v>
      </c>
      <c r="U108">
        <v>3</v>
      </c>
      <c r="V108">
        <v>5</v>
      </c>
      <c r="W108" t="s">
        <v>242</v>
      </c>
      <c r="X108" t="s">
        <v>583</v>
      </c>
      <c r="Y108">
        <v>5</v>
      </c>
      <c r="Z108">
        <v>3.3302512032809199E-2</v>
      </c>
      <c r="AA108">
        <v>5</v>
      </c>
      <c r="AB108" t="s">
        <v>56</v>
      </c>
      <c r="AC108">
        <v>5</v>
      </c>
      <c r="AD108" t="s">
        <v>59</v>
      </c>
      <c r="AE108">
        <v>0</v>
      </c>
      <c r="AF108" t="s">
        <v>61</v>
      </c>
      <c r="AG108">
        <v>5</v>
      </c>
      <c r="AH108">
        <v>5.6953298103018302E-2</v>
      </c>
      <c r="AI108" t="s">
        <v>873</v>
      </c>
      <c r="AJ108">
        <v>0.15907297912016599</v>
      </c>
      <c r="AK108" t="s">
        <v>849</v>
      </c>
      <c r="AL108">
        <f t="shared" si="1"/>
        <v>64</v>
      </c>
      <c r="AN108">
        <v>59</v>
      </c>
      <c r="AO108" s="1">
        <v>0</v>
      </c>
      <c r="BB108" t="s">
        <v>103</v>
      </c>
      <c r="BC108">
        <v>1</v>
      </c>
      <c r="BD108">
        <v>39</v>
      </c>
      <c r="BE108">
        <v>10</v>
      </c>
      <c r="BF108">
        <v>0</v>
      </c>
      <c r="BG108">
        <v>49</v>
      </c>
      <c r="BH108">
        <v>39</v>
      </c>
    </row>
    <row r="109" spans="1:60" x14ac:dyDescent="0.15">
      <c r="A109">
        <v>106</v>
      </c>
      <c r="B109" t="s">
        <v>584</v>
      </c>
      <c r="C109" t="s">
        <v>585</v>
      </c>
      <c r="D109" t="s">
        <v>324</v>
      </c>
      <c r="E109" t="s">
        <v>81</v>
      </c>
      <c r="F109">
        <v>0</v>
      </c>
      <c r="G109" t="s">
        <v>82</v>
      </c>
      <c r="H109">
        <v>10</v>
      </c>
      <c r="I109" t="s">
        <v>586</v>
      </c>
      <c r="J109">
        <v>1</v>
      </c>
      <c r="K109" t="s">
        <v>849</v>
      </c>
      <c r="L109" t="s">
        <v>56</v>
      </c>
      <c r="M109" t="s">
        <v>991</v>
      </c>
      <c r="N109">
        <v>5</v>
      </c>
      <c r="O109" t="s">
        <v>59</v>
      </c>
      <c r="Q109">
        <v>0</v>
      </c>
      <c r="R109">
        <v>25</v>
      </c>
      <c r="S109">
        <v>2</v>
      </c>
      <c r="T109">
        <v>1</v>
      </c>
      <c r="U109">
        <v>1</v>
      </c>
      <c r="V109">
        <v>3</v>
      </c>
      <c r="W109" t="s">
        <v>59</v>
      </c>
      <c r="Y109">
        <v>0</v>
      </c>
      <c r="Z109">
        <v>3.52002855605495E-2</v>
      </c>
      <c r="AA109">
        <v>5</v>
      </c>
      <c r="AB109" t="s">
        <v>56</v>
      </c>
      <c r="AC109">
        <v>5</v>
      </c>
      <c r="AD109" t="s">
        <v>59</v>
      </c>
      <c r="AE109">
        <v>0</v>
      </c>
      <c r="AF109" t="s">
        <v>125</v>
      </c>
      <c r="AG109">
        <v>0</v>
      </c>
      <c r="AH109">
        <v>0.19732200087562801</v>
      </c>
      <c r="AI109" t="s">
        <v>849</v>
      </c>
      <c r="AJ109">
        <v>-0.62849729179297198</v>
      </c>
      <c r="AK109" t="s">
        <v>855</v>
      </c>
      <c r="AL109">
        <f t="shared" si="1"/>
        <v>39</v>
      </c>
      <c r="AN109">
        <v>44</v>
      </c>
      <c r="AO109" s="1">
        <v>0</v>
      </c>
      <c r="BB109" t="s">
        <v>587</v>
      </c>
      <c r="BC109" t="s">
        <v>69</v>
      </c>
      <c r="BD109">
        <v>2</v>
      </c>
      <c r="BE109">
        <v>24</v>
      </c>
      <c r="BF109">
        <v>0</v>
      </c>
      <c r="BG109">
        <v>26</v>
      </c>
      <c r="BH109">
        <v>2</v>
      </c>
    </row>
    <row r="110" spans="1:60" x14ac:dyDescent="0.15">
      <c r="A110">
        <v>107</v>
      </c>
      <c r="B110" t="s">
        <v>588</v>
      </c>
      <c r="C110" t="s">
        <v>589</v>
      </c>
      <c r="D110" t="s">
        <v>385</v>
      </c>
      <c r="E110" t="s">
        <v>53</v>
      </c>
      <c r="F110">
        <v>10</v>
      </c>
      <c r="G110" t="s">
        <v>54</v>
      </c>
      <c r="H110">
        <v>30</v>
      </c>
      <c r="I110" t="s">
        <v>590</v>
      </c>
      <c r="J110">
        <v>0.60798000186552403</v>
      </c>
      <c r="K110" t="s">
        <v>517</v>
      </c>
      <c r="L110" t="s">
        <v>56</v>
      </c>
      <c r="M110" t="s">
        <v>1005</v>
      </c>
      <c r="N110">
        <v>5</v>
      </c>
      <c r="O110" t="s">
        <v>59</v>
      </c>
      <c r="Q110">
        <v>0</v>
      </c>
      <c r="R110">
        <v>10</v>
      </c>
      <c r="S110">
        <v>10</v>
      </c>
      <c r="T110">
        <v>9</v>
      </c>
      <c r="U110">
        <v>3</v>
      </c>
      <c r="V110">
        <v>5</v>
      </c>
      <c r="W110" t="s">
        <v>94</v>
      </c>
      <c r="X110" t="s">
        <v>1006</v>
      </c>
      <c r="Y110">
        <v>5</v>
      </c>
      <c r="Z110">
        <v>7.3752919414606904E-2</v>
      </c>
      <c r="AA110">
        <v>5</v>
      </c>
      <c r="AB110" t="s">
        <v>56</v>
      </c>
      <c r="AC110">
        <v>5</v>
      </c>
      <c r="AD110" t="s">
        <v>60</v>
      </c>
      <c r="AE110">
        <v>5</v>
      </c>
      <c r="AF110" t="s">
        <v>61</v>
      </c>
      <c r="AG110">
        <v>5</v>
      </c>
      <c r="AH110">
        <v>-9.1252453239269907E-2</v>
      </c>
      <c r="AI110" t="s">
        <v>855</v>
      </c>
      <c r="AJ110">
        <v>-0.50701827659707599</v>
      </c>
      <c r="AK110" t="s">
        <v>855</v>
      </c>
      <c r="AL110">
        <f t="shared" si="1"/>
        <v>80</v>
      </c>
      <c r="AN110">
        <v>80</v>
      </c>
      <c r="AO110" s="1">
        <v>0</v>
      </c>
      <c r="BB110" t="s">
        <v>224</v>
      </c>
      <c r="BC110" t="s">
        <v>69</v>
      </c>
      <c r="BD110">
        <v>10</v>
      </c>
      <c r="BE110">
        <v>16</v>
      </c>
      <c r="BF110">
        <v>0</v>
      </c>
      <c r="BG110">
        <v>26</v>
      </c>
      <c r="BH110">
        <v>10</v>
      </c>
    </row>
    <row r="111" spans="1:60" x14ac:dyDescent="0.15">
      <c r="A111">
        <v>108</v>
      </c>
      <c r="B111" t="s">
        <v>406</v>
      </c>
      <c r="C111" t="s">
        <v>593</v>
      </c>
      <c r="D111" t="s">
        <v>324</v>
      </c>
      <c r="E111" t="s">
        <v>200</v>
      </c>
      <c r="F111">
        <v>0</v>
      </c>
      <c r="G111" t="s">
        <v>82</v>
      </c>
      <c r="H111">
        <v>10</v>
      </c>
      <c r="I111" t="s">
        <v>594</v>
      </c>
      <c r="J111">
        <v>0.83002337466666398</v>
      </c>
      <c r="K111" t="s">
        <v>849</v>
      </c>
      <c r="L111" t="s">
        <v>59</v>
      </c>
      <c r="N111">
        <v>0</v>
      </c>
      <c r="O111" t="s">
        <v>59</v>
      </c>
      <c r="Q111">
        <v>0</v>
      </c>
      <c r="R111">
        <v>2</v>
      </c>
      <c r="S111">
        <v>2</v>
      </c>
      <c r="T111">
        <v>1</v>
      </c>
      <c r="U111">
        <v>1</v>
      </c>
      <c r="V111">
        <v>3</v>
      </c>
      <c r="W111" t="s">
        <v>59</v>
      </c>
      <c r="X111" t="s">
        <v>59</v>
      </c>
      <c r="Y111">
        <v>0</v>
      </c>
      <c r="Z111">
        <v>5.1942305048114597E-2</v>
      </c>
      <c r="AA111">
        <v>5</v>
      </c>
      <c r="AB111" t="s">
        <v>56</v>
      </c>
      <c r="AC111">
        <v>5</v>
      </c>
      <c r="AD111" t="s">
        <v>60</v>
      </c>
      <c r="AE111">
        <v>5</v>
      </c>
      <c r="AF111" t="s">
        <v>125</v>
      </c>
      <c r="AG111">
        <v>0</v>
      </c>
      <c r="AH111">
        <v>1.48631223653072</v>
      </c>
      <c r="AI111" t="s">
        <v>849</v>
      </c>
      <c r="AJ111">
        <v>-0.77049180327868805</v>
      </c>
      <c r="AK111" t="s">
        <v>855</v>
      </c>
      <c r="AL111">
        <f t="shared" si="1"/>
        <v>39</v>
      </c>
      <c r="AN111">
        <v>44</v>
      </c>
      <c r="AO111" s="1">
        <v>0</v>
      </c>
      <c r="BB111" t="s">
        <v>454</v>
      </c>
      <c r="BC111" t="s">
        <v>69</v>
      </c>
      <c r="BD111">
        <v>2</v>
      </c>
      <c r="BE111">
        <v>22</v>
      </c>
      <c r="BF111">
        <v>0</v>
      </c>
      <c r="BG111">
        <v>24</v>
      </c>
      <c r="BH111">
        <v>2</v>
      </c>
    </row>
    <row r="112" spans="1:60" x14ac:dyDescent="0.15">
      <c r="A112">
        <v>109</v>
      </c>
      <c r="B112" t="s">
        <v>292</v>
      </c>
      <c r="C112" t="s">
        <v>595</v>
      </c>
      <c r="D112" t="s">
        <v>345</v>
      </c>
      <c r="E112" t="s">
        <v>286</v>
      </c>
      <c r="F112">
        <v>0</v>
      </c>
      <c r="G112" t="s">
        <v>82</v>
      </c>
      <c r="H112">
        <v>10</v>
      </c>
      <c r="I112" t="s">
        <v>1007</v>
      </c>
      <c r="J112">
        <v>0.94319906751581295</v>
      </c>
      <c r="K112" t="s">
        <v>849</v>
      </c>
      <c r="L112" t="s">
        <v>56</v>
      </c>
      <c r="M112" t="s">
        <v>133</v>
      </c>
      <c r="N112">
        <v>5</v>
      </c>
      <c r="O112" t="s">
        <v>59</v>
      </c>
      <c r="Q112">
        <v>0</v>
      </c>
      <c r="R112">
        <v>3</v>
      </c>
      <c r="S112">
        <v>0</v>
      </c>
      <c r="T112">
        <v>0</v>
      </c>
      <c r="U112">
        <v>0</v>
      </c>
      <c r="V112">
        <v>2</v>
      </c>
      <c r="W112" t="s">
        <v>59</v>
      </c>
      <c r="X112" t="s">
        <v>59</v>
      </c>
      <c r="Y112">
        <v>0</v>
      </c>
      <c r="Z112">
        <v>1.52518117559614E-2</v>
      </c>
      <c r="AA112">
        <v>0</v>
      </c>
      <c r="AB112" t="s">
        <v>59</v>
      </c>
      <c r="AC112">
        <v>0</v>
      </c>
      <c r="AD112" t="s">
        <v>59</v>
      </c>
      <c r="AE112">
        <v>0</v>
      </c>
      <c r="AF112" t="s">
        <v>125</v>
      </c>
      <c r="AG112">
        <v>0</v>
      </c>
      <c r="AH112">
        <v>-5.8016923167720898E-2</v>
      </c>
      <c r="AI112" t="s">
        <v>855</v>
      </c>
      <c r="AJ112">
        <v>-0.426905236091705</v>
      </c>
      <c r="AK112" t="s">
        <v>855</v>
      </c>
      <c r="AL112">
        <f t="shared" si="1"/>
        <v>24</v>
      </c>
      <c r="AN112">
        <v>29</v>
      </c>
      <c r="AO112" s="1">
        <v>0</v>
      </c>
      <c r="BB112" t="s">
        <v>282</v>
      </c>
      <c r="BC112" t="s">
        <v>69</v>
      </c>
      <c r="BD112">
        <v>0</v>
      </c>
      <c r="BE112">
        <v>19</v>
      </c>
      <c r="BF112">
        <v>3</v>
      </c>
      <c r="BG112">
        <v>22</v>
      </c>
      <c r="BH112">
        <v>3</v>
      </c>
    </row>
    <row r="113" spans="1:60" x14ac:dyDescent="0.15">
      <c r="A113">
        <v>110</v>
      </c>
      <c r="B113" t="s">
        <v>68</v>
      </c>
      <c r="C113" t="s">
        <v>597</v>
      </c>
      <c r="D113" t="s">
        <v>324</v>
      </c>
      <c r="E113" t="s">
        <v>357</v>
      </c>
      <c r="F113">
        <v>0</v>
      </c>
      <c r="G113" t="s">
        <v>82</v>
      </c>
      <c r="H113">
        <v>10</v>
      </c>
      <c r="I113" t="s">
        <v>598</v>
      </c>
      <c r="J113">
        <v>0.93994240067470802</v>
      </c>
      <c r="K113" t="s">
        <v>849</v>
      </c>
      <c r="L113" t="s">
        <v>56</v>
      </c>
      <c r="M113" t="s">
        <v>545</v>
      </c>
      <c r="N113">
        <v>5</v>
      </c>
      <c r="O113" t="s">
        <v>59</v>
      </c>
      <c r="Q113">
        <v>0</v>
      </c>
      <c r="R113">
        <v>14</v>
      </c>
      <c r="S113">
        <v>0</v>
      </c>
      <c r="T113">
        <v>0</v>
      </c>
      <c r="U113">
        <v>0</v>
      </c>
      <c r="V113">
        <v>2</v>
      </c>
      <c r="W113" t="s">
        <v>59</v>
      </c>
      <c r="X113" t="s">
        <v>59</v>
      </c>
      <c r="Y113">
        <v>0</v>
      </c>
      <c r="Z113">
        <v>9.6870612364207895E-2</v>
      </c>
      <c r="AA113">
        <v>5</v>
      </c>
      <c r="AB113" t="s">
        <v>59</v>
      </c>
      <c r="AC113">
        <v>0</v>
      </c>
      <c r="AD113" t="s">
        <v>59</v>
      </c>
      <c r="AE113">
        <v>0</v>
      </c>
      <c r="AF113" t="s">
        <v>61</v>
      </c>
      <c r="AG113">
        <v>5</v>
      </c>
      <c r="AH113">
        <v>0.88147680357878899</v>
      </c>
      <c r="AI113" t="s">
        <v>849</v>
      </c>
      <c r="AJ113">
        <v>1.9158290680139201</v>
      </c>
      <c r="AK113" t="s">
        <v>849</v>
      </c>
      <c r="AL113">
        <f t="shared" si="1"/>
        <v>42</v>
      </c>
      <c r="AN113">
        <v>47</v>
      </c>
      <c r="AO113" s="1">
        <v>0</v>
      </c>
      <c r="BB113" t="s">
        <v>538</v>
      </c>
      <c r="BC113" t="s">
        <v>69</v>
      </c>
      <c r="BD113">
        <v>0</v>
      </c>
      <c r="BE113">
        <v>53</v>
      </c>
      <c r="BF113">
        <v>1</v>
      </c>
      <c r="BG113">
        <v>54</v>
      </c>
      <c r="BH113">
        <v>1</v>
      </c>
    </row>
    <row r="114" spans="1:60" x14ac:dyDescent="0.15">
      <c r="A114">
        <v>111</v>
      </c>
      <c r="B114" t="s">
        <v>417</v>
      </c>
      <c r="C114" t="s">
        <v>599</v>
      </c>
      <c r="D114" t="s">
        <v>324</v>
      </c>
      <c r="E114" t="s">
        <v>275</v>
      </c>
      <c r="F114">
        <v>10</v>
      </c>
      <c r="G114" t="s">
        <v>54</v>
      </c>
      <c r="H114">
        <v>30</v>
      </c>
      <c r="I114" t="s">
        <v>600</v>
      </c>
      <c r="J114">
        <v>0.81542648426929798</v>
      </c>
      <c r="K114" t="s">
        <v>849</v>
      </c>
      <c r="L114" t="s">
        <v>56</v>
      </c>
      <c r="M114" t="s">
        <v>601</v>
      </c>
      <c r="N114">
        <v>5</v>
      </c>
      <c r="O114" t="s">
        <v>59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t="s">
        <v>59</v>
      </c>
      <c r="X114" t="s">
        <v>59</v>
      </c>
      <c r="Y114">
        <v>0</v>
      </c>
      <c r="Z114">
        <v>3.3065988624918601E-2</v>
      </c>
      <c r="AA114">
        <v>5</v>
      </c>
      <c r="AB114" t="s">
        <v>59</v>
      </c>
      <c r="AC114">
        <v>0</v>
      </c>
      <c r="AD114" t="s">
        <v>59</v>
      </c>
      <c r="AE114">
        <v>0</v>
      </c>
      <c r="AF114" t="s">
        <v>125</v>
      </c>
      <c r="AG114">
        <v>0</v>
      </c>
      <c r="AH114">
        <v>17.776632772068901</v>
      </c>
      <c r="AI114" t="s">
        <v>849</v>
      </c>
      <c r="AJ114">
        <v>3.6306337359791798</v>
      </c>
      <c r="AK114" t="s">
        <v>849</v>
      </c>
      <c r="AL114">
        <f t="shared" si="1"/>
        <v>65</v>
      </c>
      <c r="AN114">
        <v>65</v>
      </c>
      <c r="AO114" s="1">
        <v>0</v>
      </c>
      <c r="BB114" t="s">
        <v>344</v>
      </c>
      <c r="BC114" t="s">
        <v>69</v>
      </c>
      <c r="BD114">
        <v>0</v>
      </c>
      <c r="BE114">
        <v>32</v>
      </c>
      <c r="BF114">
        <v>0</v>
      </c>
      <c r="BG114">
        <v>32</v>
      </c>
      <c r="BH114">
        <v>0</v>
      </c>
    </row>
    <row r="115" spans="1:60" x14ac:dyDescent="0.15">
      <c r="A115">
        <v>112</v>
      </c>
      <c r="B115" t="s">
        <v>547</v>
      </c>
      <c r="C115" t="s">
        <v>602</v>
      </c>
      <c r="D115" t="s">
        <v>324</v>
      </c>
      <c r="E115" t="s">
        <v>81</v>
      </c>
      <c r="F115">
        <v>5</v>
      </c>
      <c r="G115" t="s">
        <v>71</v>
      </c>
      <c r="H115">
        <v>15</v>
      </c>
      <c r="I115" t="s">
        <v>603</v>
      </c>
      <c r="J115">
        <v>0.70131625490508098</v>
      </c>
      <c r="K115" t="s">
        <v>849</v>
      </c>
      <c r="L115" t="s">
        <v>59</v>
      </c>
      <c r="N115">
        <v>0</v>
      </c>
      <c r="O115" t="s">
        <v>59</v>
      </c>
      <c r="Q115">
        <v>0</v>
      </c>
      <c r="R115">
        <v>17</v>
      </c>
      <c r="S115">
        <v>1</v>
      </c>
      <c r="T115">
        <v>0</v>
      </c>
      <c r="U115">
        <v>0</v>
      </c>
      <c r="V115">
        <v>2</v>
      </c>
      <c r="W115" t="s">
        <v>94</v>
      </c>
      <c r="X115" t="s">
        <v>1008</v>
      </c>
      <c r="Y115">
        <v>5</v>
      </c>
      <c r="Z115">
        <v>3.7026192391120101E-2</v>
      </c>
      <c r="AA115">
        <v>5</v>
      </c>
      <c r="AB115" t="s">
        <v>59</v>
      </c>
      <c r="AC115">
        <v>0</v>
      </c>
      <c r="AD115" t="s">
        <v>59</v>
      </c>
      <c r="AE115">
        <v>0</v>
      </c>
      <c r="AF115" t="s">
        <v>61</v>
      </c>
      <c r="AG115">
        <v>5</v>
      </c>
      <c r="AH115">
        <v>0.28506321757407899</v>
      </c>
      <c r="AI115" t="s">
        <v>849</v>
      </c>
      <c r="AJ115">
        <v>1.55194737868309E-2</v>
      </c>
      <c r="AK115" t="s">
        <v>517</v>
      </c>
      <c r="AL115">
        <f t="shared" si="1"/>
        <v>50</v>
      </c>
      <c r="AN115">
        <v>45</v>
      </c>
      <c r="AO115" s="1">
        <v>0</v>
      </c>
      <c r="BB115" t="s">
        <v>306</v>
      </c>
      <c r="BC115" t="s">
        <v>69</v>
      </c>
      <c r="BD115">
        <v>1</v>
      </c>
      <c r="BE115">
        <v>41</v>
      </c>
      <c r="BF115">
        <v>0</v>
      </c>
      <c r="BG115">
        <v>42</v>
      </c>
      <c r="BH115">
        <v>1</v>
      </c>
    </row>
    <row r="116" spans="1:60" x14ac:dyDescent="0.15">
      <c r="A116">
        <v>113</v>
      </c>
      <c r="B116" t="s">
        <v>605</v>
      </c>
      <c r="C116" t="s">
        <v>606</v>
      </c>
      <c r="D116" t="s">
        <v>324</v>
      </c>
      <c r="E116" t="s">
        <v>131</v>
      </c>
      <c r="F116">
        <v>5</v>
      </c>
      <c r="G116" t="s">
        <v>54</v>
      </c>
      <c r="H116">
        <v>30</v>
      </c>
      <c r="I116" t="s">
        <v>550</v>
      </c>
      <c r="J116">
        <v>0.51799788777581302</v>
      </c>
      <c r="K116" t="s">
        <v>855</v>
      </c>
      <c r="L116" t="s">
        <v>56</v>
      </c>
      <c r="M116" t="s">
        <v>1005</v>
      </c>
      <c r="N116">
        <v>5</v>
      </c>
      <c r="O116" t="s">
        <v>59</v>
      </c>
      <c r="Q116">
        <v>0</v>
      </c>
      <c r="R116">
        <v>12</v>
      </c>
      <c r="S116">
        <v>0</v>
      </c>
      <c r="T116">
        <v>0</v>
      </c>
      <c r="U116">
        <v>0</v>
      </c>
      <c r="V116">
        <v>2</v>
      </c>
      <c r="W116" t="s">
        <v>59</v>
      </c>
      <c r="X116" t="s">
        <v>59</v>
      </c>
      <c r="Y116">
        <v>0</v>
      </c>
      <c r="Z116">
        <v>8.7991352508846408E-3</v>
      </c>
      <c r="AA116">
        <v>0</v>
      </c>
      <c r="AB116" t="s">
        <v>59</v>
      </c>
      <c r="AC116">
        <v>0</v>
      </c>
      <c r="AD116" t="s">
        <v>59</v>
      </c>
      <c r="AE116">
        <v>0</v>
      </c>
      <c r="AF116" t="s">
        <v>125</v>
      </c>
      <c r="AG116">
        <v>0</v>
      </c>
      <c r="AH116">
        <v>0.21794414582899699</v>
      </c>
      <c r="AI116" t="s">
        <v>849</v>
      </c>
      <c r="AJ116">
        <v>0.38382163774119799</v>
      </c>
      <c r="AK116" t="s">
        <v>849</v>
      </c>
      <c r="AL116">
        <f t="shared" si="1"/>
        <v>53</v>
      </c>
      <c r="AN116">
        <v>53</v>
      </c>
      <c r="AO116" s="1">
        <v>0</v>
      </c>
      <c r="BB116" t="s">
        <v>607</v>
      </c>
      <c r="BC116" t="s">
        <v>69</v>
      </c>
      <c r="BD116">
        <v>0</v>
      </c>
      <c r="BE116">
        <v>18</v>
      </c>
      <c r="BF116">
        <v>0</v>
      </c>
      <c r="BG116">
        <v>18</v>
      </c>
      <c r="BH116">
        <v>0</v>
      </c>
    </row>
    <row r="117" spans="1:60" x14ac:dyDescent="0.15">
      <c r="A117">
        <v>114</v>
      </c>
      <c r="B117" t="s">
        <v>608</v>
      </c>
      <c r="C117" t="s">
        <v>609</v>
      </c>
      <c r="D117" t="s">
        <v>324</v>
      </c>
      <c r="E117" t="s">
        <v>131</v>
      </c>
      <c r="F117">
        <v>5</v>
      </c>
      <c r="G117" t="s">
        <v>71</v>
      </c>
      <c r="H117">
        <v>15</v>
      </c>
      <c r="I117" t="s">
        <v>610</v>
      </c>
      <c r="J117">
        <v>0.95498260138762303</v>
      </c>
      <c r="K117" t="s">
        <v>849</v>
      </c>
      <c r="L117" t="s">
        <v>56</v>
      </c>
      <c r="M117" t="s">
        <v>1009</v>
      </c>
      <c r="N117">
        <v>5</v>
      </c>
      <c r="O117" t="s">
        <v>59</v>
      </c>
      <c r="Q117">
        <v>0</v>
      </c>
      <c r="R117">
        <v>12</v>
      </c>
      <c r="S117">
        <v>8</v>
      </c>
      <c r="T117">
        <v>7</v>
      </c>
      <c r="U117">
        <v>3</v>
      </c>
      <c r="V117">
        <v>5</v>
      </c>
      <c r="W117" t="s">
        <v>94</v>
      </c>
      <c r="X117" t="s">
        <v>1010</v>
      </c>
      <c r="Y117">
        <v>5</v>
      </c>
      <c r="Z117">
        <v>6.1303978714962799E-2</v>
      </c>
      <c r="AA117">
        <v>5</v>
      </c>
      <c r="AB117" t="s">
        <v>59</v>
      </c>
      <c r="AC117">
        <v>0</v>
      </c>
      <c r="AD117" t="s">
        <v>60</v>
      </c>
      <c r="AE117">
        <v>5</v>
      </c>
      <c r="AF117" t="s">
        <v>61</v>
      </c>
      <c r="AG117">
        <v>5</v>
      </c>
      <c r="AH117">
        <v>8.0910472084003301E-2</v>
      </c>
      <c r="AI117" t="s">
        <v>873</v>
      </c>
      <c r="AJ117">
        <v>-0.23946073764703699</v>
      </c>
      <c r="AK117" t="s">
        <v>855</v>
      </c>
      <c r="AL117">
        <f t="shared" si="1"/>
        <v>60</v>
      </c>
      <c r="AN117">
        <v>55</v>
      </c>
      <c r="AO117" s="1">
        <v>0</v>
      </c>
      <c r="BB117" t="s">
        <v>476</v>
      </c>
      <c r="BC117" t="s">
        <v>69</v>
      </c>
      <c r="BD117">
        <v>8</v>
      </c>
      <c r="BE117">
        <v>19</v>
      </c>
      <c r="BF117">
        <v>0</v>
      </c>
      <c r="BG117">
        <v>27</v>
      </c>
      <c r="BH117">
        <v>8</v>
      </c>
    </row>
    <row r="118" spans="1:60" x14ac:dyDescent="0.15">
      <c r="A118">
        <v>115</v>
      </c>
      <c r="B118" t="s">
        <v>613</v>
      </c>
      <c r="C118" t="s">
        <v>614</v>
      </c>
      <c r="D118" t="s">
        <v>324</v>
      </c>
      <c r="E118" t="s">
        <v>81</v>
      </c>
      <c r="F118">
        <v>0</v>
      </c>
      <c r="G118" t="s">
        <v>82</v>
      </c>
      <c r="H118">
        <v>10</v>
      </c>
      <c r="I118" t="s">
        <v>615</v>
      </c>
      <c r="J118">
        <v>0.78</v>
      </c>
      <c r="K118" t="s">
        <v>849</v>
      </c>
      <c r="L118" t="s">
        <v>56</v>
      </c>
      <c r="M118" t="s">
        <v>616</v>
      </c>
      <c r="N118">
        <v>5</v>
      </c>
      <c r="O118" t="s">
        <v>59</v>
      </c>
      <c r="Q118">
        <v>0</v>
      </c>
      <c r="R118">
        <v>10</v>
      </c>
      <c r="S118">
        <v>2</v>
      </c>
      <c r="T118">
        <v>1</v>
      </c>
      <c r="U118">
        <v>1</v>
      </c>
      <c r="V118">
        <v>3</v>
      </c>
      <c r="W118" t="s">
        <v>59</v>
      </c>
      <c r="X118" t="s">
        <v>59</v>
      </c>
      <c r="Y118">
        <v>0</v>
      </c>
      <c r="Z118">
        <v>5.4112532788197498E-2</v>
      </c>
      <c r="AA118">
        <v>5</v>
      </c>
      <c r="AB118" t="s">
        <v>59</v>
      </c>
      <c r="AC118">
        <v>0</v>
      </c>
      <c r="AD118" t="s">
        <v>59</v>
      </c>
      <c r="AE118">
        <v>0</v>
      </c>
      <c r="AF118" t="s">
        <v>61</v>
      </c>
      <c r="AG118">
        <v>5</v>
      </c>
      <c r="AH118">
        <v>0.198110257568541</v>
      </c>
      <c r="AI118" t="s">
        <v>849</v>
      </c>
      <c r="AJ118">
        <v>0.55619726771394595</v>
      </c>
      <c r="AK118" t="s">
        <v>849</v>
      </c>
      <c r="AL118">
        <f t="shared" si="1"/>
        <v>43</v>
      </c>
      <c r="AN118">
        <v>48</v>
      </c>
      <c r="AO118" s="1">
        <v>0</v>
      </c>
      <c r="BB118" t="s">
        <v>312</v>
      </c>
      <c r="BC118" t="s">
        <v>69</v>
      </c>
      <c r="BD118">
        <v>2</v>
      </c>
      <c r="BE118">
        <v>15</v>
      </c>
      <c r="BF118" t="s">
        <v>1011</v>
      </c>
      <c r="BG118">
        <v>17</v>
      </c>
      <c r="BH118">
        <v>2</v>
      </c>
    </row>
    <row r="119" spans="1:60" x14ac:dyDescent="0.15">
      <c r="A119">
        <v>116</v>
      </c>
      <c r="B119" t="s">
        <v>117</v>
      </c>
      <c r="C119" t="s">
        <v>617</v>
      </c>
      <c r="D119" t="s">
        <v>324</v>
      </c>
      <c r="E119" t="s">
        <v>59</v>
      </c>
      <c r="F119">
        <v>0</v>
      </c>
      <c r="G119" t="s">
        <v>82</v>
      </c>
      <c r="H119">
        <v>10</v>
      </c>
      <c r="I119" t="s">
        <v>618</v>
      </c>
      <c r="J119">
        <v>0.71960000000000002</v>
      </c>
      <c r="K119" t="s">
        <v>849</v>
      </c>
      <c r="L119" t="s">
        <v>56</v>
      </c>
      <c r="M119" t="s">
        <v>562</v>
      </c>
      <c r="N119">
        <v>5</v>
      </c>
      <c r="O119" t="s">
        <v>59</v>
      </c>
      <c r="Q119">
        <v>0</v>
      </c>
      <c r="R119">
        <v>26</v>
      </c>
      <c r="S119">
        <v>10</v>
      </c>
      <c r="T119">
        <v>9</v>
      </c>
      <c r="U119">
        <v>3</v>
      </c>
      <c r="V119">
        <v>5</v>
      </c>
      <c r="W119" t="s">
        <v>94</v>
      </c>
      <c r="X119" t="s">
        <v>1012</v>
      </c>
      <c r="Y119">
        <v>5</v>
      </c>
      <c r="Z119">
        <v>0.100753585927816</v>
      </c>
      <c r="AA119">
        <v>5</v>
      </c>
      <c r="AB119" t="s">
        <v>56</v>
      </c>
      <c r="AC119">
        <v>5</v>
      </c>
      <c r="AD119" t="s">
        <v>227</v>
      </c>
      <c r="AE119">
        <v>5</v>
      </c>
      <c r="AF119" t="s">
        <v>61</v>
      </c>
      <c r="AG119">
        <v>5</v>
      </c>
      <c r="AH119">
        <v>-0.10842359276727</v>
      </c>
      <c r="AI119" t="s">
        <v>855</v>
      </c>
      <c r="AJ119">
        <v>-1.9130615111700999</v>
      </c>
      <c r="AK119" t="s">
        <v>855</v>
      </c>
      <c r="AL119">
        <f t="shared" si="1"/>
        <v>52</v>
      </c>
      <c r="AN119">
        <v>52</v>
      </c>
      <c r="AO119" s="1">
        <v>0</v>
      </c>
      <c r="BB119" t="s">
        <v>181</v>
      </c>
      <c r="BC119" t="s">
        <v>69</v>
      </c>
      <c r="BD119">
        <v>10</v>
      </c>
      <c r="BE119">
        <v>46</v>
      </c>
      <c r="BF119">
        <v>0</v>
      </c>
      <c r="BG119">
        <v>56</v>
      </c>
      <c r="BH119">
        <v>10</v>
      </c>
    </row>
    <row r="120" spans="1:60" x14ac:dyDescent="0.15">
      <c r="A120">
        <v>117</v>
      </c>
      <c r="B120" t="s">
        <v>311</v>
      </c>
      <c r="C120" t="s">
        <v>620</v>
      </c>
      <c r="D120" t="s">
        <v>345</v>
      </c>
      <c r="E120" t="s">
        <v>357</v>
      </c>
      <c r="F120">
        <v>0</v>
      </c>
      <c r="G120" t="s">
        <v>82</v>
      </c>
      <c r="H120">
        <v>10</v>
      </c>
      <c r="I120" t="s">
        <v>621</v>
      </c>
      <c r="J120">
        <v>0.93810989420386204</v>
      </c>
      <c r="K120" t="s">
        <v>849</v>
      </c>
      <c r="L120" t="s">
        <v>56</v>
      </c>
      <c r="M120" t="s">
        <v>991</v>
      </c>
      <c r="N120">
        <v>5</v>
      </c>
      <c r="O120" t="s">
        <v>59</v>
      </c>
      <c r="Q120">
        <v>0</v>
      </c>
      <c r="R120">
        <v>13</v>
      </c>
      <c r="S120">
        <v>1</v>
      </c>
      <c r="T120">
        <v>0</v>
      </c>
      <c r="U120">
        <v>0</v>
      </c>
      <c r="V120">
        <v>2</v>
      </c>
      <c r="W120" t="s">
        <v>59</v>
      </c>
      <c r="X120" t="s">
        <v>59</v>
      </c>
      <c r="Y120">
        <v>0</v>
      </c>
      <c r="Z120">
        <v>3.9939206380789896E-3</v>
      </c>
      <c r="AA120">
        <v>0</v>
      </c>
      <c r="AB120" t="s">
        <v>59</v>
      </c>
      <c r="AC120">
        <v>0</v>
      </c>
      <c r="AD120" t="s">
        <v>59</v>
      </c>
      <c r="AE120">
        <v>0</v>
      </c>
      <c r="AF120" t="s">
        <v>125</v>
      </c>
      <c r="AG120">
        <v>0</v>
      </c>
      <c r="AH120">
        <v>-0.115281118510316</v>
      </c>
      <c r="AI120" t="s">
        <v>855</v>
      </c>
      <c r="AJ120">
        <v>-0.17666565706370399</v>
      </c>
      <c r="AK120" t="s">
        <v>855</v>
      </c>
      <c r="AL120">
        <f t="shared" si="1"/>
        <v>24</v>
      </c>
      <c r="AN120">
        <v>29</v>
      </c>
      <c r="AO120" s="1">
        <v>0</v>
      </c>
      <c r="BB120" t="s">
        <v>622</v>
      </c>
      <c r="BC120" t="s">
        <v>69</v>
      </c>
      <c r="BD120">
        <v>1</v>
      </c>
      <c r="BE120">
        <v>21</v>
      </c>
      <c r="BF120">
        <v>0</v>
      </c>
      <c r="BG120">
        <v>22</v>
      </c>
      <c r="BH120">
        <v>1</v>
      </c>
    </row>
    <row r="121" spans="1:60" x14ac:dyDescent="0.15">
      <c r="A121">
        <v>118</v>
      </c>
      <c r="B121" t="s">
        <v>397</v>
      </c>
      <c r="C121" t="s">
        <v>623</v>
      </c>
      <c r="D121" t="s">
        <v>324</v>
      </c>
      <c r="E121" t="s">
        <v>169</v>
      </c>
      <c r="F121">
        <v>0</v>
      </c>
      <c r="G121" t="s">
        <v>82</v>
      </c>
      <c r="H121">
        <v>10</v>
      </c>
      <c r="I121" t="s">
        <v>624</v>
      </c>
      <c r="J121">
        <v>0.84999949853572399</v>
      </c>
      <c r="K121" t="s">
        <v>849</v>
      </c>
      <c r="L121" t="s">
        <v>56</v>
      </c>
      <c r="M121" t="s">
        <v>1013</v>
      </c>
      <c r="N121">
        <v>5</v>
      </c>
      <c r="O121" t="s">
        <v>59</v>
      </c>
      <c r="Q121">
        <v>0</v>
      </c>
      <c r="R121">
        <v>14</v>
      </c>
      <c r="S121">
        <v>2</v>
      </c>
      <c r="T121">
        <v>1</v>
      </c>
      <c r="U121">
        <v>1</v>
      </c>
      <c r="V121">
        <v>3</v>
      </c>
      <c r="W121" t="s">
        <v>59</v>
      </c>
      <c r="Y121">
        <v>0</v>
      </c>
      <c r="Z121">
        <v>5.7487864564528403E-2</v>
      </c>
      <c r="AA121">
        <v>5</v>
      </c>
      <c r="AB121" t="s">
        <v>56</v>
      </c>
      <c r="AC121">
        <v>5</v>
      </c>
      <c r="AD121" t="s">
        <v>60</v>
      </c>
      <c r="AE121">
        <v>5</v>
      </c>
      <c r="AF121" t="s">
        <v>61</v>
      </c>
      <c r="AG121">
        <v>5</v>
      </c>
      <c r="AH121">
        <v>0.79221519550622499</v>
      </c>
      <c r="AI121" t="s">
        <v>849</v>
      </c>
      <c r="AJ121">
        <v>2.8387397791482201</v>
      </c>
      <c r="AK121" t="s">
        <v>849</v>
      </c>
      <c r="AL121">
        <f t="shared" si="1"/>
        <v>53</v>
      </c>
      <c r="AN121">
        <v>58</v>
      </c>
      <c r="AO121" s="1">
        <v>0</v>
      </c>
      <c r="BB121" t="s">
        <v>605</v>
      </c>
      <c r="BC121">
        <v>4</v>
      </c>
      <c r="BD121">
        <v>2</v>
      </c>
      <c r="BE121">
        <v>12</v>
      </c>
      <c r="BF121">
        <v>0</v>
      </c>
      <c r="BG121">
        <v>14</v>
      </c>
      <c r="BH121">
        <v>2</v>
      </c>
    </row>
    <row r="122" spans="1:60" x14ac:dyDescent="0.15">
      <c r="A122">
        <v>119</v>
      </c>
      <c r="B122" t="s">
        <v>622</v>
      </c>
      <c r="C122" t="s">
        <v>626</v>
      </c>
      <c r="D122" t="s">
        <v>324</v>
      </c>
      <c r="E122" t="s">
        <v>169</v>
      </c>
      <c r="F122">
        <v>0</v>
      </c>
      <c r="G122" t="s">
        <v>82</v>
      </c>
      <c r="H122">
        <v>10</v>
      </c>
      <c r="I122" t="s">
        <v>627</v>
      </c>
      <c r="J122">
        <v>0.83289999999999997</v>
      </c>
      <c r="K122" t="s">
        <v>849</v>
      </c>
      <c r="L122" t="s">
        <v>56</v>
      </c>
      <c r="M122" t="s">
        <v>1005</v>
      </c>
      <c r="N122">
        <v>5</v>
      </c>
      <c r="O122" t="s">
        <v>59</v>
      </c>
      <c r="Q122">
        <v>0</v>
      </c>
      <c r="R122">
        <v>23</v>
      </c>
      <c r="S122">
        <v>2</v>
      </c>
      <c r="T122">
        <v>1</v>
      </c>
      <c r="U122">
        <v>1</v>
      </c>
      <c r="V122">
        <v>3</v>
      </c>
      <c r="W122" t="s">
        <v>59</v>
      </c>
      <c r="Y122">
        <v>0</v>
      </c>
      <c r="Z122">
        <v>5.4400602938536199E-2</v>
      </c>
      <c r="AA122">
        <v>5</v>
      </c>
      <c r="AB122" t="s">
        <v>59</v>
      </c>
      <c r="AC122">
        <v>0</v>
      </c>
      <c r="AD122" t="s">
        <v>59</v>
      </c>
      <c r="AE122">
        <v>0</v>
      </c>
      <c r="AF122" t="s">
        <v>61</v>
      </c>
      <c r="AG122">
        <v>5</v>
      </c>
      <c r="AH122">
        <v>-7.9779441335416104E-2</v>
      </c>
      <c r="AI122" t="s">
        <v>855</v>
      </c>
      <c r="AJ122">
        <v>-0.43509543007990897</v>
      </c>
      <c r="AK122" t="s">
        <v>855</v>
      </c>
      <c r="AL122">
        <f t="shared" si="1"/>
        <v>35</v>
      </c>
      <c r="AN122">
        <v>40</v>
      </c>
      <c r="AO122" s="1">
        <v>0</v>
      </c>
      <c r="BB122" t="s">
        <v>122</v>
      </c>
      <c r="BC122" t="s">
        <v>69</v>
      </c>
      <c r="BD122">
        <v>2</v>
      </c>
      <c r="BE122">
        <v>39</v>
      </c>
      <c r="BF122">
        <v>0</v>
      </c>
      <c r="BG122">
        <v>41</v>
      </c>
      <c r="BH122">
        <v>2</v>
      </c>
    </row>
    <row r="123" spans="1:60" x14ac:dyDescent="0.15">
      <c r="A123">
        <v>120</v>
      </c>
      <c r="B123" t="s">
        <v>628</v>
      </c>
      <c r="C123" t="s">
        <v>629</v>
      </c>
      <c r="D123" t="s">
        <v>324</v>
      </c>
      <c r="E123" t="s">
        <v>85</v>
      </c>
      <c r="F123">
        <v>15</v>
      </c>
      <c r="G123" t="s">
        <v>54</v>
      </c>
      <c r="H123">
        <v>30</v>
      </c>
      <c r="I123" t="s">
        <v>630</v>
      </c>
      <c r="J123">
        <v>0.52</v>
      </c>
      <c r="K123" t="s">
        <v>855</v>
      </c>
      <c r="L123" t="s">
        <v>56</v>
      </c>
      <c r="M123" t="s">
        <v>1014</v>
      </c>
      <c r="N123">
        <v>5</v>
      </c>
      <c r="O123" t="s">
        <v>59</v>
      </c>
      <c r="Q123">
        <v>0</v>
      </c>
      <c r="R123">
        <v>54</v>
      </c>
      <c r="S123">
        <v>2</v>
      </c>
      <c r="T123">
        <v>1</v>
      </c>
      <c r="U123">
        <v>1</v>
      </c>
      <c r="V123">
        <v>3</v>
      </c>
      <c r="W123" t="s">
        <v>59</v>
      </c>
      <c r="Y123">
        <v>0</v>
      </c>
      <c r="Z123">
        <v>5.7504670311737498E-2</v>
      </c>
      <c r="AA123">
        <v>5</v>
      </c>
      <c r="AB123" t="s">
        <v>59</v>
      </c>
      <c r="AC123">
        <v>0</v>
      </c>
      <c r="AD123" t="s">
        <v>59</v>
      </c>
      <c r="AE123">
        <v>0</v>
      </c>
      <c r="AF123" t="s">
        <v>61</v>
      </c>
      <c r="AG123">
        <v>5</v>
      </c>
      <c r="AH123">
        <v>8.9612550310600003E-2</v>
      </c>
      <c r="AI123" t="s">
        <v>873</v>
      </c>
      <c r="AJ123">
        <v>-0.30828181369107399</v>
      </c>
      <c r="AK123" t="s">
        <v>855</v>
      </c>
      <c r="AL123">
        <f t="shared" si="1"/>
        <v>69</v>
      </c>
      <c r="AN123">
        <v>69</v>
      </c>
      <c r="AO123" s="1">
        <v>0</v>
      </c>
      <c r="BB123" t="s">
        <v>339</v>
      </c>
      <c r="BC123" t="s">
        <v>69</v>
      </c>
      <c r="BD123">
        <v>2</v>
      </c>
      <c r="BE123">
        <v>26</v>
      </c>
      <c r="BF123">
        <v>0</v>
      </c>
      <c r="BG123">
        <v>28</v>
      </c>
      <c r="BH123">
        <v>2</v>
      </c>
    </row>
    <row r="124" spans="1:60" x14ac:dyDescent="0.15">
      <c r="A124">
        <v>121</v>
      </c>
      <c r="B124" t="s">
        <v>632</v>
      </c>
      <c r="C124" t="s">
        <v>633</v>
      </c>
      <c r="D124" t="s">
        <v>324</v>
      </c>
      <c r="E124" t="s">
        <v>96</v>
      </c>
      <c r="F124">
        <v>15</v>
      </c>
      <c r="G124" t="s">
        <v>54</v>
      </c>
      <c r="H124">
        <v>30</v>
      </c>
      <c r="I124" t="s">
        <v>634</v>
      </c>
      <c r="J124">
        <v>0.85999865146535903</v>
      </c>
      <c r="K124" t="s">
        <v>849</v>
      </c>
      <c r="L124" t="s">
        <v>56</v>
      </c>
      <c r="M124" t="s">
        <v>114</v>
      </c>
      <c r="N124">
        <v>5</v>
      </c>
      <c r="O124" t="s">
        <v>59</v>
      </c>
      <c r="Q124">
        <v>0</v>
      </c>
      <c r="R124">
        <v>15</v>
      </c>
      <c r="S124">
        <v>3</v>
      </c>
      <c r="T124">
        <v>2</v>
      </c>
      <c r="U124">
        <v>2</v>
      </c>
      <c r="V124">
        <v>4</v>
      </c>
      <c r="W124" t="s">
        <v>94</v>
      </c>
      <c r="X124" t="s">
        <v>1015</v>
      </c>
      <c r="Y124">
        <v>5</v>
      </c>
      <c r="Z124">
        <v>5.2921189876609098E-2</v>
      </c>
      <c r="AA124">
        <v>5</v>
      </c>
      <c r="AB124" t="s">
        <v>59</v>
      </c>
      <c r="AC124">
        <v>0</v>
      </c>
      <c r="AD124" t="s">
        <v>60</v>
      </c>
      <c r="AE124">
        <v>5</v>
      </c>
      <c r="AF124" t="s">
        <v>61</v>
      </c>
      <c r="AG124">
        <v>5</v>
      </c>
      <c r="AH124">
        <v>-9.2220828653179501E-2</v>
      </c>
      <c r="AI124" t="s">
        <v>855</v>
      </c>
      <c r="AJ124">
        <v>-0.431045548796053</v>
      </c>
      <c r="AK124" t="s">
        <v>855</v>
      </c>
      <c r="AL124">
        <f t="shared" si="1"/>
        <v>81</v>
      </c>
      <c r="AN124">
        <v>81</v>
      </c>
      <c r="AO124" s="1">
        <v>0</v>
      </c>
      <c r="BB124" t="s">
        <v>431</v>
      </c>
      <c r="BC124" t="s">
        <v>69</v>
      </c>
      <c r="BD124">
        <v>3</v>
      </c>
      <c r="BE124">
        <v>6</v>
      </c>
      <c r="BF124">
        <v>0</v>
      </c>
      <c r="BG124">
        <v>9</v>
      </c>
      <c r="BH124">
        <v>3</v>
      </c>
    </row>
    <row r="125" spans="1:60" x14ac:dyDescent="0.15">
      <c r="A125">
        <v>122</v>
      </c>
      <c r="B125" t="s">
        <v>636</v>
      </c>
      <c r="C125" t="s">
        <v>637</v>
      </c>
      <c r="D125" t="s">
        <v>324</v>
      </c>
      <c r="E125" t="s">
        <v>96</v>
      </c>
      <c r="F125">
        <v>15</v>
      </c>
      <c r="G125" t="s">
        <v>54</v>
      </c>
      <c r="H125">
        <v>30</v>
      </c>
      <c r="I125" t="s">
        <v>426</v>
      </c>
      <c r="J125">
        <v>0.83</v>
      </c>
      <c r="K125" t="s">
        <v>849</v>
      </c>
      <c r="L125" t="s">
        <v>56</v>
      </c>
      <c r="M125" t="s">
        <v>638</v>
      </c>
      <c r="N125">
        <v>5</v>
      </c>
      <c r="O125" t="s">
        <v>56</v>
      </c>
      <c r="P125" t="s">
        <v>639</v>
      </c>
      <c r="Q125">
        <v>5</v>
      </c>
      <c r="R125">
        <v>14</v>
      </c>
      <c r="S125">
        <v>14</v>
      </c>
      <c r="T125">
        <v>13</v>
      </c>
      <c r="U125">
        <v>3</v>
      </c>
      <c r="V125">
        <v>5</v>
      </c>
      <c r="W125" t="s">
        <v>94</v>
      </c>
      <c r="X125" t="s">
        <v>640</v>
      </c>
      <c r="Y125">
        <v>5</v>
      </c>
      <c r="Z125">
        <v>5.4604791532697101E-2</v>
      </c>
      <c r="AA125">
        <v>5</v>
      </c>
      <c r="AB125" t="s">
        <v>59</v>
      </c>
      <c r="AC125">
        <v>0</v>
      </c>
      <c r="AD125" t="s">
        <v>60</v>
      </c>
      <c r="AE125">
        <v>5</v>
      </c>
      <c r="AF125" t="s">
        <v>61</v>
      </c>
      <c r="AG125">
        <v>5</v>
      </c>
      <c r="AH125">
        <v>0.13427412316394899</v>
      </c>
      <c r="AI125" t="s">
        <v>849</v>
      </c>
      <c r="AJ125">
        <v>-2.6741067486107599E-2</v>
      </c>
      <c r="AK125" t="s">
        <v>878</v>
      </c>
      <c r="AL125">
        <f t="shared" si="1"/>
        <v>92</v>
      </c>
      <c r="AN125">
        <v>92</v>
      </c>
      <c r="AO125" s="1">
        <v>0</v>
      </c>
      <c r="BB125" t="s">
        <v>449</v>
      </c>
      <c r="BC125" t="s">
        <v>69</v>
      </c>
      <c r="BD125">
        <v>14</v>
      </c>
      <c r="BE125">
        <v>11</v>
      </c>
      <c r="BF125">
        <v>0</v>
      </c>
      <c r="BG125">
        <v>25</v>
      </c>
      <c r="BH125">
        <v>14</v>
      </c>
    </row>
    <row r="126" spans="1:60" x14ac:dyDescent="0.15">
      <c r="A126">
        <v>123</v>
      </c>
      <c r="B126" t="s">
        <v>641</v>
      </c>
      <c r="C126" t="s">
        <v>642</v>
      </c>
      <c r="D126" t="s">
        <v>324</v>
      </c>
      <c r="E126" t="s">
        <v>275</v>
      </c>
      <c r="F126">
        <v>10</v>
      </c>
      <c r="G126" t="s">
        <v>54</v>
      </c>
      <c r="H126">
        <v>30</v>
      </c>
      <c r="I126" t="s">
        <v>643</v>
      </c>
      <c r="J126">
        <v>0.9</v>
      </c>
      <c r="K126" t="s">
        <v>849</v>
      </c>
      <c r="L126" t="s">
        <v>56</v>
      </c>
      <c r="M126" t="s">
        <v>644</v>
      </c>
      <c r="N126">
        <v>5</v>
      </c>
      <c r="O126" t="s">
        <v>56</v>
      </c>
      <c r="P126" t="s">
        <v>645</v>
      </c>
      <c r="Q126">
        <v>5</v>
      </c>
      <c r="R126">
        <v>41</v>
      </c>
      <c r="S126">
        <v>8</v>
      </c>
      <c r="T126">
        <v>7</v>
      </c>
      <c r="U126">
        <v>3</v>
      </c>
      <c r="V126">
        <v>5</v>
      </c>
      <c r="W126" t="s">
        <v>59</v>
      </c>
      <c r="Y126">
        <v>0</v>
      </c>
      <c r="Z126">
        <v>7.8537160438388598E-2</v>
      </c>
      <c r="AA126">
        <v>5</v>
      </c>
      <c r="AB126" t="s">
        <v>59</v>
      </c>
      <c r="AC126">
        <v>0</v>
      </c>
      <c r="AD126" t="s">
        <v>59</v>
      </c>
      <c r="AE126">
        <v>0</v>
      </c>
      <c r="AF126" t="s">
        <v>61</v>
      </c>
      <c r="AG126">
        <v>5</v>
      </c>
      <c r="AH126">
        <v>4.6784340402182399E-2</v>
      </c>
      <c r="AI126" t="s">
        <v>517</v>
      </c>
      <c r="AJ126">
        <v>0.32468097347943597</v>
      </c>
      <c r="AK126" t="s">
        <v>849</v>
      </c>
      <c r="AL126">
        <f t="shared" si="1"/>
        <v>78</v>
      </c>
      <c r="AN126">
        <v>78</v>
      </c>
      <c r="AO126" s="1">
        <v>0</v>
      </c>
      <c r="BB126" t="s">
        <v>628</v>
      </c>
      <c r="BC126" t="s">
        <v>69</v>
      </c>
      <c r="BD126">
        <v>8</v>
      </c>
      <c r="BE126">
        <v>52</v>
      </c>
      <c r="BF126">
        <v>0</v>
      </c>
      <c r="BG126">
        <v>60</v>
      </c>
      <c r="BH126">
        <v>8</v>
      </c>
    </row>
    <row r="127" spans="1:60" x14ac:dyDescent="0.15">
      <c r="A127">
        <v>124</v>
      </c>
      <c r="B127" t="s">
        <v>208</v>
      </c>
      <c r="C127" t="s">
        <v>646</v>
      </c>
      <c r="D127" t="s">
        <v>390</v>
      </c>
      <c r="E127" t="s">
        <v>131</v>
      </c>
      <c r="F127">
        <v>5</v>
      </c>
      <c r="G127" t="s">
        <v>71</v>
      </c>
      <c r="H127">
        <v>15</v>
      </c>
      <c r="I127" t="s">
        <v>220</v>
      </c>
      <c r="J127">
        <v>0.99</v>
      </c>
      <c r="K127" t="s">
        <v>849</v>
      </c>
      <c r="L127" t="s">
        <v>56</v>
      </c>
      <c r="M127" t="s">
        <v>647</v>
      </c>
      <c r="N127">
        <v>5</v>
      </c>
      <c r="O127" t="s">
        <v>59</v>
      </c>
      <c r="Q127">
        <v>0</v>
      </c>
      <c r="R127">
        <v>17</v>
      </c>
      <c r="S127">
        <v>0</v>
      </c>
      <c r="T127">
        <v>0</v>
      </c>
      <c r="U127">
        <v>0</v>
      </c>
      <c r="V127">
        <v>2</v>
      </c>
      <c r="W127" t="s">
        <v>59</v>
      </c>
      <c r="Y127">
        <v>0</v>
      </c>
      <c r="Z127">
        <v>4.16875960305449E-2</v>
      </c>
      <c r="AA127">
        <v>5</v>
      </c>
      <c r="AB127" t="s">
        <v>59</v>
      </c>
      <c r="AC127">
        <v>0</v>
      </c>
      <c r="AD127" t="s">
        <v>59</v>
      </c>
      <c r="AE127">
        <v>0</v>
      </c>
      <c r="AF127" t="s">
        <v>125</v>
      </c>
      <c r="AG127">
        <v>0</v>
      </c>
      <c r="AH127">
        <v>-9.4423146540064708E-3</v>
      </c>
      <c r="AI127" t="s">
        <v>855</v>
      </c>
      <c r="AJ127">
        <v>-6.1420017022253297E-2</v>
      </c>
      <c r="AK127" t="s">
        <v>855</v>
      </c>
      <c r="AL127">
        <f t="shared" si="1"/>
        <v>39</v>
      </c>
      <c r="AN127">
        <v>34</v>
      </c>
      <c r="AO127" s="1">
        <v>0</v>
      </c>
      <c r="BB127" t="s">
        <v>256</v>
      </c>
      <c r="BC127" t="s">
        <v>69</v>
      </c>
      <c r="BD127">
        <v>0</v>
      </c>
      <c r="BE127">
        <v>32</v>
      </c>
      <c r="BF127">
        <v>0</v>
      </c>
      <c r="BG127">
        <v>32</v>
      </c>
      <c r="BH127">
        <v>0</v>
      </c>
    </row>
    <row r="128" spans="1:60" x14ac:dyDescent="0.15">
      <c r="A128">
        <v>125</v>
      </c>
      <c r="B128" t="s">
        <v>505</v>
      </c>
      <c r="C128" t="s">
        <v>648</v>
      </c>
      <c r="D128" t="s">
        <v>385</v>
      </c>
      <c r="E128" t="s">
        <v>169</v>
      </c>
      <c r="F128">
        <v>5</v>
      </c>
      <c r="G128" t="s">
        <v>54</v>
      </c>
      <c r="H128">
        <v>30</v>
      </c>
      <c r="I128" t="s">
        <v>649</v>
      </c>
      <c r="J128">
        <v>0.73</v>
      </c>
      <c r="K128" t="s">
        <v>849</v>
      </c>
      <c r="L128" t="s">
        <v>56</v>
      </c>
      <c r="M128" t="s">
        <v>650</v>
      </c>
      <c r="N128">
        <v>5</v>
      </c>
      <c r="O128" t="s">
        <v>59</v>
      </c>
      <c r="Q128">
        <v>0</v>
      </c>
      <c r="R128">
        <v>51</v>
      </c>
      <c r="S128">
        <v>4</v>
      </c>
      <c r="T128">
        <v>3</v>
      </c>
      <c r="U128">
        <v>3</v>
      </c>
      <c r="V128">
        <v>5</v>
      </c>
      <c r="W128" t="s">
        <v>94</v>
      </c>
      <c r="X128" t="s">
        <v>651</v>
      </c>
      <c r="Y128">
        <v>5</v>
      </c>
      <c r="Z128">
        <v>5.5495088864982903E-2</v>
      </c>
      <c r="AA128">
        <v>5</v>
      </c>
      <c r="AB128" t="s">
        <v>56</v>
      </c>
      <c r="AC128">
        <v>5</v>
      </c>
      <c r="AD128" t="s">
        <v>60</v>
      </c>
      <c r="AE128">
        <v>5</v>
      </c>
      <c r="AF128" t="s">
        <v>61</v>
      </c>
      <c r="AG128">
        <v>5</v>
      </c>
      <c r="AH128">
        <v>-2.3550834275053601E-2</v>
      </c>
      <c r="AI128" t="s">
        <v>855</v>
      </c>
      <c r="AJ128">
        <v>-0.34486050945960101</v>
      </c>
      <c r="AK128" t="s">
        <v>855</v>
      </c>
      <c r="AL128">
        <f t="shared" si="1"/>
        <v>77</v>
      </c>
      <c r="AN128">
        <v>77</v>
      </c>
      <c r="AO128" s="1">
        <v>0</v>
      </c>
      <c r="BB128" t="s">
        <v>367</v>
      </c>
      <c r="BC128" t="s">
        <v>69</v>
      </c>
      <c r="BD128">
        <v>4</v>
      </c>
      <c r="BE128">
        <v>25</v>
      </c>
      <c r="BF128">
        <v>0</v>
      </c>
      <c r="BG128">
        <v>29</v>
      </c>
      <c r="BH128">
        <v>4</v>
      </c>
    </row>
    <row r="129" spans="1:60" x14ac:dyDescent="0.15">
      <c r="A129">
        <v>126</v>
      </c>
      <c r="B129" t="s">
        <v>392</v>
      </c>
      <c r="C129" t="s">
        <v>652</v>
      </c>
      <c r="D129" t="s">
        <v>345</v>
      </c>
      <c r="E129" t="s">
        <v>81</v>
      </c>
      <c r="F129">
        <v>0</v>
      </c>
      <c r="G129" t="s">
        <v>82</v>
      </c>
      <c r="H129">
        <v>10</v>
      </c>
      <c r="I129" t="s">
        <v>653</v>
      </c>
      <c r="J129">
        <v>0.85</v>
      </c>
      <c r="K129" t="s">
        <v>849</v>
      </c>
      <c r="L129" t="s">
        <v>56</v>
      </c>
      <c r="M129" t="s">
        <v>654</v>
      </c>
      <c r="N129">
        <v>5</v>
      </c>
      <c r="O129" t="s">
        <v>59</v>
      </c>
      <c r="Q129">
        <v>0</v>
      </c>
      <c r="R129">
        <v>50</v>
      </c>
      <c r="S129">
        <v>2</v>
      </c>
      <c r="T129">
        <v>1</v>
      </c>
      <c r="U129">
        <v>1</v>
      </c>
      <c r="V129">
        <v>3</v>
      </c>
      <c r="W129" t="s">
        <v>655</v>
      </c>
      <c r="X129" t="s">
        <v>1016</v>
      </c>
      <c r="Y129">
        <v>3</v>
      </c>
      <c r="Z129">
        <v>4.5258510695342098E-2</v>
      </c>
      <c r="AA129">
        <v>5</v>
      </c>
      <c r="AB129" t="s">
        <v>56</v>
      </c>
      <c r="AC129">
        <v>5</v>
      </c>
      <c r="AD129" t="s">
        <v>59</v>
      </c>
      <c r="AE129">
        <v>0</v>
      </c>
      <c r="AF129" t="s">
        <v>61</v>
      </c>
      <c r="AG129">
        <v>5</v>
      </c>
      <c r="AH129">
        <v>5.6528862383313998E-2</v>
      </c>
      <c r="AI129" t="s">
        <v>873</v>
      </c>
      <c r="AJ129">
        <v>0.82953551666918002</v>
      </c>
      <c r="AK129" t="s">
        <v>849</v>
      </c>
      <c r="AL129">
        <f t="shared" si="1"/>
        <v>50</v>
      </c>
      <c r="AN129">
        <v>55</v>
      </c>
      <c r="AO129" s="1">
        <v>0</v>
      </c>
      <c r="BB129" t="s">
        <v>579</v>
      </c>
      <c r="BC129" t="s">
        <v>69</v>
      </c>
      <c r="BD129">
        <v>2</v>
      </c>
      <c r="BE129">
        <v>7</v>
      </c>
      <c r="BF129">
        <v>0</v>
      </c>
      <c r="BG129">
        <v>9</v>
      </c>
      <c r="BH129">
        <v>2</v>
      </c>
    </row>
    <row r="130" spans="1:60" x14ac:dyDescent="0.15">
      <c r="A130">
        <v>127</v>
      </c>
      <c r="B130" t="s">
        <v>459</v>
      </c>
      <c r="C130" t="s">
        <v>657</v>
      </c>
      <c r="D130" t="s">
        <v>324</v>
      </c>
      <c r="E130" t="s">
        <v>169</v>
      </c>
      <c r="F130">
        <v>0</v>
      </c>
      <c r="G130" t="s">
        <v>82</v>
      </c>
      <c r="H130">
        <v>10</v>
      </c>
      <c r="I130" t="s">
        <v>658</v>
      </c>
      <c r="J130">
        <v>0.80910000000000004</v>
      </c>
      <c r="K130" t="s">
        <v>849</v>
      </c>
      <c r="L130" t="s">
        <v>56</v>
      </c>
      <c r="M130" t="s">
        <v>577</v>
      </c>
      <c r="N130">
        <v>5</v>
      </c>
      <c r="O130" t="s">
        <v>59</v>
      </c>
      <c r="Q130">
        <v>0</v>
      </c>
      <c r="R130">
        <v>60</v>
      </c>
      <c r="S130">
        <v>10</v>
      </c>
      <c r="T130">
        <v>9</v>
      </c>
      <c r="U130">
        <v>3</v>
      </c>
      <c r="V130">
        <v>5</v>
      </c>
      <c r="W130" t="s">
        <v>655</v>
      </c>
      <c r="X130" t="s">
        <v>659</v>
      </c>
      <c r="Y130">
        <v>3</v>
      </c>
      <c r="Z130">
        <v>7.1114173900398897E-2</v>
      </c>
      <c r="AA130">
        <v>5</v>
      </c>
      <c r="AB130" t="s">
        <v>56</v>
      </c>
      <c r="AC130">
        <v>5</v>
      </c>
      <c r="AD130" t="s">
        <v>59</v>
      </c>
      <c r="AE130">
        <v>0</v>
      </c>
      <c r="AF130" t="s">
        <v>61</v>
      </c>
      <c r="AG130">
        <v>5</v>
      </c>
      <c r="AH130">
        <v>-0.13628775857308001</v>
      </c>
      <c r="AI130" t="s">
        <v>855</v>
      </c>
      <c r="AJ130">
        <v>-1.30600587844803</v>
      </c>
      <c r="AK130" t="s">
        <v>855</v>
      </c>
      <c r="AL130">
        <f t="shared" si="1"/>
        <v>45</v>
      </c>
      <c r="AN130">
        <v>50</v>
      </c>
      <c r="AO130" s="1">
        <v>0</v>
      </c>
      <c r="BB130" t="s">
        <v>274</v>
      </c>
      <c r="BC130" t="s">
        <v>69</v>
      </c>
      <c r="BD130">
        <v>10</v>
      </c>
      <c r="BE130">
        <v>12</v>
      </c>
      <c r="BF130">
        <v>0</v>
      </c>
      <c r="BG130">
        <v>22</v>
      </c>
      <c r="BH130">
        <v>10</v>
      </c>
    </row>
    <row r="131" spans="1:60" x14ac:dyDescent="0.15">
      <c r="A131">
        <v>128</v>
      </c>
      <c r="B131" t="s">
        <v>587</v>
      </c>
      <c r="C131" t="s">
        <v>660</v>
      </c>
      <c r="D131" t="s">
        <v>390</v>
      </c>
      <c r="E131" t="s">
        <v>131</v>
      </c>
      <c r="F131">
        <v>0</v>
      </c>
      <c r="G131" t="s">
        <v>82</v>
      </c>
      <c r="H131">
        <v>10</v>
      </c>
      <c r="I131" t="s">
        <v>661</v>
      </c>
      <c r="J131">
        <v>0.65510000000000002</v>
      </c>
      <c r="K131" t="s">
        <v>517</v>
      </c>
      <c r="L131" t="s">
        <v>56</v>
      </c>
      <c r="M131" t="s">
        <v>662</v>
      </c>
      <c r="N131">
        <v>5</v>
      </c>
      <c r="O131" t="s">
        <v>59</v>
      </c>
      <c r="Q131">
        <v>0</v>
      </c>
      <c r="R131">
        <v>28</v>
      </c>
      <c r="S131">
        <v>4</v>
      </c>
      <c r="T131">
        <v>3</v>
      </c>
      <c r="U131">
        <v>3</v>
      </c>
      <c r="V131">
        <v>5</v>
      </c>
      <c r="W131" t="s">
        <v>94</v>
      </c>
      <c r="X131" t="s">
        <v>1017</v>
      </c>
      <c r="Y131">
        <v>5</v>
      </c>
      <c r="Z131">
        <v>4.9993047675960099E-2</v>
      </c>
      <c r="AA131">
        <v>5</v>
      </c>
      <c r="AB131" t="s">
        <v>56</v>
      </c>
      <c r="AC131">
        <v>5</v>
      </c>
      <c r="AD131" t="s">
        <v>59</v>
      </c>
      <c r="AE131">
        <v>0</v>
      </c>
      <c r="AF131" t="s">
        <v>125</v>
      </c>
      <c r="AG131">
        <v>0</v>
      </c>
      <c r="AH131">
        <v>0.28097567361908399</v>
      </c>
      <c r="AI131" t="s">
        <v>849</v>
      </c>
      <c r="AJ131">
        <v>0.37133690977542799</v>
      </c>
      <c r="AK131" t="s">
        <v>849</v>
      </c>
      <c r="AL131">
        <f t="shared" si="1"/>
        <v>48</v>
      </c>
      <c r="AN131">
        <v>53</v>
      </c>
      <c r="AO131" s="1">
        <v>0</v>
      </c>
      <c r="BB131" t="s">
        <v>246</v>
      </c>
      <c r="BC131" t="s">
        <v>69</v>
      </c>
      <c r="BD131">
        <v>4</v>
      </c>
      <c r="BE131">
        <v>25</v>
      </c>
      <c r="BF131">
        <v>1</v>
      </c>
      <c r="BG131">
        <v>30</v>
      </c>
      <c r="BH131">
        <v>5</v>
      </c>
    </row>
    <row r="132" spans="1:60" x14ac:dyDescent="0.15">
      <c r="A132">
        <v>129</v>
      </c>
      <c r="B132" t="s">
        <v>423</v>
      </c>
      <c r="C132" t="s">
        <v>664</v>
      </c>
      <c r="D132" t="s">
        <v>324</v>
      </c>
      <c r="E132" t="s">
        <v>131</v>
      </c>
      <c r="F132">
        <v>0</v>
      </c>
      <c r="G132" t="s">
        <v>82</v>
      </c>
      <c r="H132">
        <v>10</v>
      </c>
      <c r="I132" t="s">
        <v>665</v>
      </c>
      <c r="J132">
        <v>0.8</v>
      </c>
      <c r="K132" t="s">
        <v>849</v>
      </c>
      <c r="L132" t="s">
        <v>59</v>
      </c>
      <c r="N132">
        <v>0</v>
      </c>
      <c r="O132" t="s">
        <v>59</v>
      </c>
      <c r="Q132">
        <v>0</v>
      </c>
      <c r="R132">
        <v>26</v>
      </c>
      <c r="S132">
        <v>1</v>
      </c>
      <c r="T132">
        <v>0</v>
      </c>
      <c r="U132">
        <v>0</v>
      </c>
      <c r="V132">
        <v>2</v>
      </c>
      <c r="W132" t="s">
        <v>59</v>
      </c>
      <c r="Y132">
        <v>0</v>
      </c>
      <c r="Z132">
        <v>8.4380864155204793E-2</v>
      </c>
      <c r="AA132">
        <v>5</v>
      </c>
      <c r="AB132" t="s">
        <v>56</v>
      </c>
      <c r="AC132">
        <v>5</v>
      </c>
      <c r="AD132" t="s">
        <v>227</v>
      </c>
      <c r="AE132">
        <v>5</v>
      </c>
      <c r="AF132" t="s">
        <v>61</v>
      </c>
      <c r="AG132">
        <v>5</v>
      </c>
      <c r="AH132">
        <v>-4.7181009087631801E-2</v>
      </c>
      <c r="AI132" t="s">
        <v>855</v>
      </c>
      <c r="AJ132">
        <v>-0.499640491829968</v>
      </c>
      <c r="AK132" t="s">
        <v>855</v>
      </c>
      <c r="AL132">
        <f t="shared" ref="AL132:AL169" si="2">AK132+AI132+AG132+AE132+AC132+AA132+Y132++V132+Q132+N132+K132+H132+F132</f>
        <v>39</v>
      </c>
      <c r="AN132">
        <v>44</v>
      </c>
      <c r="AO132" s="1">
        <v>0</v>
      </c>
      <c r="BB132" t="s">
        <v>584</v>
      </c>
      <c r="BC132">
        <v>1</v>
      </c>
      <c r="BD132">
        <v>1</v>
      </c>
      <c r="BE132">
        <v>23</v>
      </c>
      <c r="BF132">
        <v>0</v>
      </c>
      <c r="BG132">
        <v>24</v>
      </c>
      <c r="BH132">
        <v>1</v>
      </c>
    </row>
    <row r="133" spans="1:60" x14ac:dyDescent="0.15">
      <c r="A133">
        <v>130</v>
      </c>
      <c r="B133" t="s">
        <v>383</v>
      </c>
      <c r="C133" t="s">
        <v>666</v>
      </c>
      <c r="D133" t="s">
        <v>324</v>
      </c>
      <c r="E133" t="s">
        <v>131</v>
      </c>
      <c r="F133">
        <v>5</v>
      </c>
      <c r="G133" t="s">
        <v>71</v>
      </c>
      <c r="H133">
        <v>15</v>
      </c>
      <c r="I133" t="s">
        <v>667</v>
      </c>
      <c r="J133">
        <v>0.85</v>
      </c>
      <c r="K133" t="s">
        <v>849</v>
      </c>
      <c r="L133" t="s">
        <v>56</v>
      </c>
      <c r="M133" t="s">
        <v>1018</v>
      </c>
      <c r="N133">
        <v>5</v>
      </c>
      <c r="O133" t="s">
        <v>59</v>
      </c>
      <c r="Q133">
        <v>0</v>
      </c>
      <c r="R133">
        <v>11</v>
      </c>
      <c r="S133">
        <v>8</v>
      </c>
      <c r="T133">
        <v>7</v>
      </c>
      <c r="U133">
        <v>3</v>
      </c>
      <c r="V133">
        <v>5</v>
      </c>
      <c r="W133" t="s">
        <v>94</v>
      </c>
      <c r="X133" t="s">
        <v>669</v>
      </c>
      <c r="Y133">
        <v>5</v>
      </c>
      <c r="Z133">
        <v>4.5896617058338203E-2</v>
      </c>
      <c r="AA133">
        <v>5</v>
      </c>
      <c r="AB133" t="s">
        <v>56</v>
      </c>
      <c r="AC133">
        <v>5</v>
      </c>
      <c r="AD133" t="s">
        <v>59</v>
      </c>
      <c r="AE133">
        <v>0</v>
      </c>
      <c r="AF133" t="s">
        <v>61</v>
      </c>
      <c r="AG133">
        <v>5</v>
      </c>
      <c r="AH133">
        <v>-0.21996763226400301</v>
      </c>
      <c r="AI133" t="s">
        <v>855</v>
      </c>
      <c r="AJ133">
        <v>-0.29231816649342202</v>
      </c>
      <c r="AK133" t="s">
        <v>855</v>
      </c>
      <c r="AL133">
        <f t="shared" si="2"/>
        <v>57</v>
      </c>
      <c r="AN133">
        <v>52</v>
      </c>
      <c r="AO133" s="1">
        <v>0</v>
      </c>
      <c r="BB133" t="s">
        <v>175</v>
      </c>
      <c r="BC133" t="s">
        <v>69</v>
      </c>
      <c r="BD133">
        <v>8</v>
      </c>
      <c r="BE133">
        <v>0</v>
      </c>
      <c r="BF133">
        <v>0</v>
      </c>
      <c r="BG133">
        <v>8</v>
      </c>
      <c r="BH133">
        <v>8</v>
      </c>
    </row>
    <row r="134" spans="1:60" x14ac:dyDescent="0.15">
      <c r="A134">
        <v>131</v>
      </c>
      <c r="B134" t="s">
        <v>218</v>
      </c>
      <c r="C134" t="s">
        <v>670</v>
      </c>
      <c r="D134" t="s">
        <v>671</v>
      </c>
      <c r="E134" t="s">
        <v>357</v>
      </c>
      <c r="F134">
        <v>5</v>
      </c>
      <c r="G134" t="s">
        <v>71</v>
      </c>
      <c r="H134">
        <v>15</v>
      </c>
      <c r="I134" t="s">
        <v>220</v>
      </c>
      <c r="J134">
        <v>0.99</v>
      </c>
      <c r="K134" t="s">
        <v>849</v>
      </c>
      <c r="L134" t="s">
        <v>59</v>
      </c>
      <c r="N134">
        <v>0</v>
      </c>
      <c r="O134" t="s">
        <v>59</v>
      </c>
      <c r="Q134">
        <v>0</v>
      </c>
      <c r="R134">
        <v>17</v>
      </c>
      <c r="S134">
        <v>0</v>
      </c>
      <c r="T134">
        <v>0</v>
      </c>
      <c r="U134">
        <v>0</v>
      </c>
      <c r="V134">
        <v>2</v>
      </c>
      <c r="W134" t="s">
        <v>59</v>
      </c>
      <c r="Y134">
        <v>0</v>
      </c>
      <c r="Z134">
        <v>3.3773124801544097E-2</v>
      </c>
      <c r="AA134">
        <v>5</v>
      </c>
      <c r="AB134" t="s">
        <v>59</v>
      </c>
      <c r="AC134">
        <v>0</v>
      </c>
      <c r="AD134" t="s">
        <v>59</v>
      </c>
      <c r="AE134">
        <v>0</v>
      </c>
      <c r="AF134" t="s">
        <v>125</v>
      </c>
      <c r="AG134">
        <v>0</v>
      </c>
      <c r="AH134">
        <v>0.316640760606063</v>
      </c>
      <c r="AI134" t="s">
        <v>849</v>
      </c>
      <c r="AJ134">
        <v>0.468100390994378</v>
      </c>
      <c r="AK134" t="s">
        <v>849</v>
      </c>
      <c r="AL134">
        <f t="shared" si="2"/>
        <v>42</v>
      </c>
      <c r="AN134">
        <v>37</v>
      </c>
      <c r="AO134" s="1">
        <v>0</v>
      </c>
      <c r="BB134" t="s">
        <v>574</v>
      </c>
      <c r="BC134" t="s">
        <v>69</v>
      </c>
      <c r="BD134">
        <v>0</v>
      </c>
      <c r="BE134">
        <v>45</v>
      </c>
      <c r="BF134">
        <v>0</v>
      </c>
      <c r="BG134">
        <v>45</v>
      </c>
      <c r="BH134">
        <v>0</v>
      </c>
    </row>
    <row r="135" spans="1:60" x14ac:dyDescent="0.15">
      <c r="A135">
        <v>132</v>
      </c>
      <c r="B135" t="s">
        <v>223</v>
      </c>
      <c r="C135" t="s">
        <v>672</v>
      </c>
      <c r="D135" t="s">
        <v>324</v>
      </c>
      <c r="E135" t="s">
        <v>81</v>
      </c>
      <c r="F135">
        <v>5</v>
      </c>
      <c r="G135" t="s">
        <v>71</v>
      </c>
      <c r="H135">
        <v>15</v>
      </c>
      <c r="I135" t="s">
        <v>220</v>
      </c>
      <c r="J135">
        <v>0.99</v>
      </c>
      <c r="K135" t="s">
        <v>849</v>
      </c>
      <c r="L135" t="s">
        <v>59</v>
      </c>
      <c r="N135">
        <v>0</v>
      </c>
      <c r="O135" t="s">
        <v>59</v>
      </c>
      <c r="Q135">
        <v>0</v>
      </c>
      <c r="R135">
        <v>15</v>
      </c>
      <c r="S135">
        <v>1</v>
      </c>
      <c r="T135">
        <v>0</v>
      </c>
      <c r="U135">
        <v>0</v>
      </c>
      <c r="V135">
        <v>2</v>
      </c>
      <c r="W135" t="s">
        <v>59</v>
      </c>
      <c r="Y135">
        <v>0</v>
      </c>
      <c r="Z135">
        <v>0.14760039177277201</v>
      </c>
      <c r="AA135">
        <v>5</v>
      </c>
      <c r="AB135" t="s">
        <v>56</v>
      </c>
      <c r="AC135">
        <v>5</v>
      </c>
      <c r="AD135" t="s">
        <v>60</v>
      </c>
      <c r="AE135">
        <v>5</v>
      </c>
      <c r="AF135" t="s">
        <v>61</v>
      </c>
      <c r="AG135">
        <v>5</v>
      </c>
      <c r="AH135">
        <v>2.0697356836932199</v>
      </c>
      <c r="AI135" t="s">
        <v>849</v>
      </c>
      <c r="AJ135">
        <v>-0.17717942843311399</v>
      </c>
      <c r="AK135" t="s">
        <v>855</v>
      </c>
      <c r="AL135">
        <f t="shared" si="2"/>
        <v>53</v>
      </c>
      <c r="AN135">
        <v>48</v>
      </c>
      <c r="AO135" s="1">
        <v>0</v>
      </c>
      <c r="BB135" t="s">
        <v>236</v>
      </c>
      <c r="BC135" t="s">
        <v>69</v>
      </c>
      <c r="BD135">
        <v>1</v>
      </c>
      <c r="BE135">
        <v>11</v>
      </c>
      <c r="BF135">
        <v>0</v>
      </c>
      <c r="BG135">
        <v>12</v>
      </c>
      <c r="BH135">
        <v>1</v>
      </c>
    </row>
    <row r="136" spans="1:60" x14ac:dyDescent="0.15">
      <c r="A136">
        <v>133</v>
      </c>
      <c r="B136" t="s">
        <v>401</v>
      </c>
      <c r="C136" t="s">
        <v>673</v>
      </c>
      <c r="D136" t="s">
        <v>324</v>
      </c>
      <c r="E136" t="s">
        <v>81</v>
      </c>
      <c r="F136">
        <v>5</v>
      </c>
      <c r="G136" t="s">
        <v>71</v>
      </c>
      <c r="H136">
        <v>15</v>
      </c>
      <c r="I136" t="s">
        <v>220</v>
      </c>
      <c r="J136">
        <v>0.82</v>
      </c>
      <c r="K136" t="s">
        <v>849</v>
      </c>
      <c r="L136" t="s">
        <v>59</v>
      </c>
      <c r="N136">
        <v>0</v>
      </c>
      <c r="O136" t="s">
        <v>59</v>
      </c>
      <c r="Q136">
        <v>0</v>
      </c>
      <c r="R136">
        <v>6</v>
      </c>
      <c r="S136">
        <v>0</v>
      </c>
      <c r="T136">
        <v>0</v>
      </c>
      <c r="U136">
        <v>0</v>
      </c>
      <c r="V136">
        <v>2</v>
      </c>
      <c r="W136" t="s">
        <v>59</v>
      </c>
      <c r="Y136">
        <v>0</v>
      </c>
      <c r="Z136">
        <v>5.3671536310527602E-2</v>
      </c>
      <c r="AA136">
        <v>5</v>
      </c>
      <c r="AB136" t="s">
        <v>56</v>
      </c>
      <c r="AC136">
        <v>5</v>
      </c>
      <c r="AD136" t="s">
        <v>60</v>
      </c>
      <c r="AE136">
        <v>5</v>
      </c>
      <c r="AF136" t="s">
        <v>125</v>
      </c>
      <c r="AG136">
        <v>0</v>
      </c>
      <c r="AH136">
        <v>1.9006178423197999</v>
      </c>
      <c r="AI136" t="s">
        <v>849</v>
      </c>
      <c r="AJ136">
        <v>6.2208631557512897</v>
      </c>
      <c r="AK136" t="s">
        <v>849</v>
      </c>
      <c r="AL136">
        <f t="shared" si="2"/>
        <v>52</v>
      </c>
      <c r="AN136">
        <v>47</v>
      </c>
      <c r="AO136" s="1">
        <v>0</v>
      </c>
      <c r="BB136" t="s">
        <v>349</v>
      </c>
      <c r="BC136" t="s">
        <v>69</v>
      </c>
      <c r="BD136">
        <v>0</v>
      </c>
      <c r="BE136">
        <v>29</v>
      </c>
      <c r="BF136">
        <v>0</v>
      </c>
      <c r="BG136">
        <v>29</v>
      </c>
      <c r="BH136">
        <v>0</v>
      </c>
    </row>
    <row r="137" spans="1:60" x14ac:dyDescent="0.15">
      <c r="A137">
        <v>134</v>
      </c>
      <c r="B137" t="s">
        <v>453</v>
      </c>
      <c r="C137" t="s">
        <v>674</v>
      </c>
      <c r="D137" t="s">
        <v>324</v>
      </c>
      <c r="E137" t="s">
        <v>169</v>
      </c>
      <c r="F137">
        <v>5</v>
      </c>
      <c r="G137" t="s">
        <v>71</v>
      </c>
      <c r="H137">
        <v>15</v>
      </c>
      <c r="I137" t="s">
        <v>220</v>
      </c>
      <c r="J137">
        <v>0.8</v>
      </c>
      <c r="K137" t="s">
        <v>849</v>
      </c>
      <c r="L137" t="s">
        <v>59</v>
      </c>
      <c r="N137">
        <v>0</v>
      </c>
      <c r="O137" t="s">
        <v>59</v>
      </c>
      <c r="Q137">
        <v>0</v>
      </c>
      <c r="R137">
        <v>63</v>
      </c>
      <c r="S137">
        <v>23</v>
      </c>
      <c r="T137">
        <v>22</v>
      </c>
      <c r="U137">
        <v>3</v>
      </c>
      <c r="V137">
        <v>5</v>
      </c>
      <c r="W137" t="s">
        <v>59</v>
      </c>
      <c r="Y137">
        <v>0</v>
      </c>
      <c r="Z137">
        <v>7.11124210988099E-2</v>
      </c>
      <c r="AA137">
        <v>5</v>
      </c>
      <c r="AB137" t="s">
        <v>59</v>
      </c>
      <c r="AC137">
        <v>0</v>
      </c>
      <c r="AD137" t="s">
        <v>60</v>
      </c>
      <c r="AE137">
        <v>5</v>
      </c>
      <c r="AF137" t="s">
        <v>61</v>
      </c>
      <c r="AG137">
        <v>5</v>
      </c>
      <c r="AH137">
        <v>0.41403772104567199</v>
      </c>
      <c r="AI137" t="s">
        <v>849</v>
      </c>
      <c r="AJ137">
        <v>0.67766099240105204</v>
      </c>
      <c r="AK137" t="s">
        <v>849</v>
      </c>
      <c r="AL137">
        <f t="shared" si="2"/>
        <v>55</v>
      </c>
      <c r="AN137">
        <v>50</v>
      </c>
      <c r="AO137" s="1">
        <v>0</v>
      </c>
      <c r="BB137" t="s">
        <v>565</v>
      </c>
      <c r="BC137" t="s">
        <v>69</v>
      </c>
      <c r="BD137">
        <v>23</v>
      </c>
      <c r="BE137">
        <v>4</v>
      </c>
      <c r="BF137">
        <v>0</v>
      </c>
      <c r="BG137">
        <v>27</v>
      </c>
      <c r="BH137">
        <v>23</v>
      </c>
    </row>
    <row r="138" spans="1:60" x14ac:dyDescent="0.15">
      <c r="A138">
        <v>135</v>
      </c>
      <c r="B138" t="s">
        <v>348</v>
      </c>
      <c r="C138" t="s">
        <v>675</v>
      </c>
      <c r="D138" t="s">
        <v>324</v>
      </c>
      <c r="E138" t="s">
        <v>300</v>
      </c>
      <c r="F138">
        <v>5</v>
      </c>
      <c r="G138" t="s">
        <v>71</v>
      </c>
      <c r="H138">
        <v>15</v>
      </c>
      <c r="I138" t="s">
        <v>676</v>
      </c>
      <c r="J138">
        <v>0.9</v>
      </c>
      <c r="K138" t="s">
        <v>849</v>
      </c>
      <c r="L138" t="s">
        <v>56</v>
      </c>
      <c r="M138" t="s">
        <v>1019</v>
      </c>
      <c r="N138">
        <v>5</v>
      </c>
      <c r="O138" t="s">
        <v>59</v>
      </c>
      <c r="Q138">
        <v>0</v>
      </c>
      <c r="R138">
        <v>26</v>
      </c>
      <c r="S138">
        <v>0</v>
      </c>
      <c r="T138">
        <v>0</v>
      </c>
      <c r="U138">
        <v>0</v>
      </c>
      <c r="V138">
        <v>2</v>
      </c>
      <c r="W138" t="s">
        <v>94</v>
      </c>
      <c r="X138" t="s">
        <v>372</v>
      </c>
      <c r="Y138">
        <v>5</v>
      </c>
      <c r="Z138">
        <v>4.6017836445901399E-2</v>
      </c>
      <c r="AA138">
        <v>5</v>
      </c>
      <c r="AB138" t="s">
        <v>59</v>
      </c>
      <c r="AC138">
        <v>0</v>
      </c>
      <c r="AD138" t="s">
        <v>59</v>
      </c>
      <c r="AE138">
        <v>0</v>
      </c>
      <c r="AF138" t="s">
        <v>61</v>
      </c>
      <c r="AG138">
        <v>5</v>
      </c>
      <c r="AH138">
        <v>7.4723105813593801E-2</v>
      </c>
      <c r="AI138" t="s">
        <v>873</v>
      </c>
      <c r="AJ138">
        <v>0.168980489899766</v>
      </c>
      <c r="AK138" t="s">
        <v>849</v>
      </c>
      <c r="AL138">
        <f t="shared" si="2"/>
        <v>56</v>
      </c>
      <c r="AN138">
        <v>51</v>
      </c>
      <c r="AO138" s="1">
        <v>0</v>
      </c>
      <c r="BB138" t="s">
        <v>608</v>
      </c>
      <c r="BC138" t="s">
        <v>69</v>
      </c>
      <c r="BD138">
        <v>0</v>
      </c>
      <c r="BE138">
        <v>4</v>
      </c>
      <c r="BF138">
        <v>0</v>
      </c>
      <c r="BG138">
        <v>4</v>
      </c>
      <c r="BH138">
        <v>0</v>
      </c>
    </row>
    <row r="139" spans="1:60" x14ac:dyDescent="0.15">
      <c r="A139">
        <v>136</v>
      </c>
      <c r="B139" t="s">
        <v>607</v>
      </c>
      <c r="C139" t="s">
        <v>678</v>
      </c>
      <c r="D139" t="s">
        <v>324</v>
      </c>
      <c r="E139" t="s">
        <v>169</v>
      </c>
      <c r="F139">
        <v>5</v>
      </c>
      <c r="G139" t="s">
        <v>71</v>
      </c>
      <c r="H139">
        <v>15</v>
      </c>
      <c r="I139" t="s">
        <v>220</v>
      </c>
      <c r="J139">
        <v>0.57999999999999996</v>
      </c>
      <c r="K139" t="s">
        <v>855</v>
      </c>
      <c r="L139" t="s">
        <v>56</v>
      </c>
      <c r="M139" t="s">
        <v>679</v>
      </c>
      <c r="N139">
        <v>5</v>
      </c>
      <c r="O139" t="s">
        <v>59</v>
      </c>
      <c r="Q139">
        <v>0</v>
      </c>
      <c r="R139">
        <v>18</v>
      </c>
      <c r="S139">
        <v>0</v>
      </c>
      <c r="T139">
        <v>0</v>
      </c>
      <c r="U139">
        <v>0</v>
      </c>
      <c r="V139">
        <v>2</v>
      </c>
      <c r="W139" t="s">
        <v>59</v>
      </c>
      <c r="Y139">
        <v>0</v>
      </c>
      <c r="Z139">
        <v>4.9201133349627502E-2</v>
      </c>
      <c r="AA139">
        <v>5</v>
      </c>
      <c r="AB139" t="s">
        <v>56</v>
      </c>
      <c r="AC139">
        <v>5</v>
      </c>
      <c r="AD139" t="s">
        <v>59</v>
      </c>
      <c r="AE139">
        <v>0</v>
      </c>
      <c r="AF139" t="s">
        <v>61</v>
      </c>
      <c r="AG139">
        <v>5</v>
      </c>
      <c r="AH139">
        <v>-2.08443081619589E-2</v>
      </c>
      <c r="AI139" t="s">
        <v>855</v>
      </c>
      <c r="AJ139">
        <v>0.20707532780808299</v>
      </c>
      <c r="AK139" t="s">
        <v>849</v>
      </c>
      <c r="AL139">
        <f t="shared" si="2"/>
        <v>49</v>
      </c>
      <c r="AN139">
        <v>44</v>
      </c>
      <c r="AO139" s="1">
        <v>0</v>
      </c>
      <c r="BB139" t="s">
        <v>441</v>
      </c>
      <c r="BC139">
        <v>13</v>
      </c>
      <c r="BD139">
        <v>0</v>
      </c>
      <c r="BE139">
        <v>11</v>
      </c>
      <c r="BF139">
        <v>0</v>
      </c>
      <c r="BG139">
        <v>11</v>
      </c>
      <c r="BH139">
        <v>0</v>
      </c>
    </row>
    <row r="140" spans="1:60" x14ac:dyDescent="0.15">
      <c r="A140">
        <v>137</v>
      </c>
      <c r="B140" t="s">
        <v>578</v>
      </c>
      <c r="C140" t="s">
        <v>680</v>
      </c>
      <c r="D140" t="s">
        <v>324</v>
      </c>
      <c r="E140" t="s">
        <v>96</v>
      </c>
      <c r="F140">
        <v>15</v>
      </c>
      <c r="G140" t="s">
        <v>54</v>
      </c>
      <c r="H140">
        <v>30</v>
      </c>
      <c r="I140" t="s">
        <v>681</v>
      </c>
      <c r="J140">
        <v>0.67</v>
      </c>
      <c r="K140" t="s">
        <v>517</v>
      </c>
      <c r="L140" t="s">
        <v>56</v>
      </c>
      <c r="M140" t="s">
        <v>1020</v>
      </c>
      <c r="N140">
        <v>5</v>
      </c>
      <c r="O140" t="s">
        <v>59</v>
      </c>
      <c r="Q140">
        <v>0</v>
      </c>
      <c r="R140">
        <v>8</v>
      </c>
      <c r="S140">
        <v>0</v>
      </c>
      <c r="T140">
        <v>0</v>
      </c>
      <c r="U140">
        <v>0</v>
      </c>
      <c r="V140">
        <v>2</v>
      </c>
      <c r="W140" t="s">
        <v>59</v>
      </c>
      <c r="Y140">
        <v>0</v>
      </c>
      <c r="Z140">
        <v>0.18196387676029099</v>
      </c>
      <c r="AA140">
        <v>5</v>
      </c>
      <c r="AB140" t="s">
        <v>59</v>
      </c>
      <c r="AC140">
        <v>0</v>
      </c>
      <c r="AD140" t="s">
        <v>59</v>
      </c>
      <c r="AE140">
        <v>0</v>
      </c>
      <c r="AF140" t="s">
        <v>125</v>
      </c>
      <c r="AG140">
        <v>0</v>
      </c>
      <c r="AH140">
        <v>-0.32797430018986201</v>
      </c>
      <c r="AI140" t="s">
        <v>855</v>
      </c>
      <c r="AJ140">
        <v>0.29879611968476599</v>
      </c>
      <c r="AK140" t="s">
        <v>849</v>
      </c>
      <c r="AL140">
        <f t="shared" si="2"/>
        <v>66</v>
      </c>
      <c r="AN140">
        <v>66</v>
      </c>
      <c r="AO140" s="1">
        <v>0</v>
      </c>
      <c r="BB140" t="s">
        <v>279</v>
      </c>
      <c r="BC140" t="s">
        <v>69</v>
      </c>
      <c r="BD140">
        <v>0</v>
      </c>
      <c r="BE140">
        <v>3</v>
      </c>
      <c r="BF140">
        <v>0</v>
      </c>
      <c r="BG140">
        <v>3</v>
      </c>
      <c r="BH140">
        <v>0</v>
      </c>
    </row>
    <row r="141" spans="1:60" x14ac:dyDescent="0.15">
      <c r="A141">
        <v>138</v>
      </c>
      <c r="B141" t="s">
        <v>472</v>
      </c>
      <c r="C141" t="s">
        <v>683</v>
      </c>
      <c r="D141" t="s">
        <v>324</v>
      </c>
      <c r="E141" t="s">
        <v>169</v>
      </c>
      <c r="F141">
        <v>0</v>
      </c>
      <c r="G141" t="s">
        <v>82</v>
      </c>
      <c r="H141">
        <v>10</v>
      </c>
      <c r="I141" t="s">
        <v>684</v>
      </c>
      <c r="J141">
        <v>0.78</v>
      </c>
      <c r="K141" t="s">
        <v>849</v>
      </c>
      <c r="L141" t="s">
        <v>56</v>
      </c>
      <c r="M141" t="s">
        <v>1021</v>
      </c>
      <c r="N141">
        <v>5</v>
      </c>
      <c r="O141" t="s">
        <v>59</v>
      </c>
      <c r="Q141">
        <v>0</v>
      </c>
      <c r="R141">
        <v>12</v>
      </c>
      <c r="S141">
        <v>0</v>
      </c>
      <c r="T141">
        <v>0</v>
      </c>
      <c r="U141">
        <v>0</v>
      </c>
      <c r="V141">
        <v>2</v>
      </c>
      <c r="W141" t="s">
        <v>94</v>
      </c>
      <c r="X141" t="s">
        <v>372</v>
      </c>
      <c r="Y141">
        <v>5</v>
      </c>
      <c r="Z141">
        <v>4.8538938521368799E-2</v>
      </c>
      <c r="AA141">
        <v>5</v>
      </c>
      <c r="AB141" t="s">
        <v>56</v>
      </c>
      <c r="AC141">
        <v>5</v>
      </c>
      <c r="AD141" t="s">
        <v>59</v>
      </c>
      <c r="AE141">
        <v>0</v>
      </c>
      <c r="AF141" t="s">
        <v>125</v>
      </c>
      <c r="AG141">
        <v>0</v>
      </c>
      <c r="AH141">
        <v>27.726955004423601</v>
      </c>
      <c r="AI141" t="s">
        <v>849</v>
      </c>
      <c r="AJ141">
        <v>-0.61933034144478905</v>
      </c>
      <c r="AK141" t="s">
        <v>855</v>
      </c>
      <c r="AL141">
        <f t="shared" si="2"/>
        <v>43</v>
      </c>
      <c r="AN141">
        <v>43</v>
      </c>
      <c r="AO141" s="1">
        <v>5</v>
      </c>
      <c r="BB141" t="s">
        <v>641</v>
      </c>
      <c r="BC141">
        <v>1</v>
      </c>
      <c r="BD141">
        <v>0</v>
      </c>
      <c r="BE141">
        <v>32</v>
      </c>
      <c r="BF141">
        <v>1</v>
      </c>
      <c r="BG141">
        <v>33</v>
      </c>
      <c r="BH141">
        <v>1</v>
      </c>
    </row>
    <row r="142" spans="1:60" x14ac:dyDescent="0.15">
      <c r="A142">
        <v>139</v>
      </c>
      <c r="B142" t="s">
        <v>448</v>
      </c>
      <c r="C142" t="s">
        <v>686</v>
      </c>
      <c r="D142" t="s">
        <v>345</v>
      </c>
      <c r="E142" t="s">
        <v>81</v>
      </c>
      <c r="F142">
        <v>0</v>
      </c>
      <c r="G142" t="s">
        <v>82</v>
      </c>
      <c r="H142">
        <v>10</v>
      </c>
      <c r="I142" t="s">
        <v>687</v>
      </c>
      <c r="J142">
        <v>0.7</v>
      </c>
      <c r="K142" t="s">
        <v>849</v>
      </c>
      <c r="L142" t="s">
        <v>56</v>
      </c>
      <c r="M142" t="s">
        <v>1022</v>
      </c>
      <c r="N142">
        <v>5</v>
      </c>
      <c r="O142" t="s">
        <v>59</v>
      </c>
      <c r="Q142">
        <v>0</v>
      </c>
      <c r="R142">
        <v>7</v>
      </c>
      <c r="S142">
        <v>0</v>
      </c>
      <c r="T142">
        <v>0</v>
      </c>
      <c r="U142">
        <v>0</v>
      </c>
      <c r="V142">
        <v>2</v>
      </c>
      <c r="W142" t="s">
        <v>59</v>
      </c>
      <c r="Y142">
        <v>0</v>
      </c>
      <c r="Z142">
        <v>3.08878001100499E-2</v>
      </c>
      <c r="AA142">
        <v>5</v>
      </c>
      <c r="AB142" t="s">
        <v>59</v>
      </c>
      <c r="AC142">
        <v>0</v>
      </c>
      <c r="AD142" t="s">
        <v>59</v>
      </c>
      <c r="AE142">
        <v>0</v>
      </c>
      <c r="AF142" t="s">
        <v>61</v>
      </c>
      <c r="AG142">
        <v>5</v>
      </c>
      <c r="AH142">
        <v>4.1090803202375598E-2</v>
      </c>
      <c r="AI142" t="s">
        <v>517</v>
      </c>
      <c r="AJ142">
        <v>-0.18045910013601399</v>
      </c>
      <c r="AK142" t="s">
        <v>855</v>
      </c>
      <c r="AL142">
        <f t="shared" si="2"/>
        <v>36</v>
      </c>
      <c r="AN142">
        <v>41</v>
      </c>
      <c r="AO142" s="1">
        <v>0</v>
      </c>
      <c r="BB142" t="s">
        <v>407</v>
      </c>
      <c r="BC142" t="s">
        <v>69</v>
      </c>
      <c r="BD142">
        <v>0</v>
      </c>
      <c r="BE142">
        <v>47</v>
      </c>
      <c r="BF142">
        <v>0</v>
      </c>
      <c r="BG142">
        <v>47</v>
      </c>
      <c r="BH142">
        <v>0</v>
      </c>
    </row>
    <row r="143" spans="1:60" x14ac:dyDescent="0.15">
      <c r="A143">
        <v>140</v>
      </c>
      <c r="B143" t="s">
        <v>543</v>
      </c>
      <c r="C143" t="s">
        <v>689</v>
      </c>
      <c r="D143" t="s">
        <v>324</v>
      </c>
      <c r="E143" t="s">
        <v>200</v>
      </c>
      <c r="F143">
        <v>5</v>
      </c>
      <c r="G143" t="s">
        <v>71</v>
      </c>
      <c r="H143">
        <v>15</v>
      </c>
      <c r="I143" t="s">
        <v>220</v>
      </c>
      <c r="J143">
        <v>0.70520000000000005</v>
      </c>
      <c r="K143" t="s">
        <v>849</v>
      </c>
      <c r="L143" t="s">
        <v>56</v>
      </c>
      <c r="M143" t="s">
        <v>1023</v>
      </c>
      <c r="N143">
        <v>5</v>
      </c>
      <c r="O143" t="s">
        <v>59</v>
      </c>
      <c r="Q143">
        <v>0</v>
      </c>
      <c r="R143">
        <v>50</v>
      </c>
      <c r="S143">
        <v>1</v>
      </c>
      <c r="T143">
        <v>0</v>
      </c>
      <c r="U143">
        <v>0</v>
      </c>
      <c r="V143">
        <v>2</v>
      </c>
      <c r="W143" t="s">
        <v>59</v>
      </c>
      <c r="Y143">
        <v>0</v>
      </c>
      <c r="Z143">
        <v>5.6539834540554897E-2</v>
      </c>
      <c r="AA143">
        <v>5</v>
      </c>
      <c r="AB143" t="s">
        <v>56</v>
      </c>
      <c r="AC143">
        <v>5</v>
      </c>
      <c r="AD143" t="s">
        <v>59</v>
      </c>
      <c r="AE143">
        <v>0</v>
      </c>
      <c r="AF143" t="s">
        <v>61</v>
      </c>
      <c r="AG143">
        <v>5</v>
      </c>
      <c r="AH143">
        <v>0.39404990459950701</v>
      </c>
      <c r="AI143" t="s">
        <v>849</v>
      </c>
      <c r="AJ143">
        <v>0.60044194266156403</v>
      </c>
      <c r="AK143" t="s">
        <v>849</v>
      </c>
      <c r="AL143">
        <f t="shared" si="2"/>
        <v>57</v>
      </c>
      <c r="AN143">
        <v>52</v>
      </c>
      <c r="AO143" s="1">
        <v>0</v>
      </c>
      <c r="BB143" t="s">
        <v>160</v>
      </c>
      <c r="BC143" t="s">
        <v>69</v>
      </c>
      <c r="BD143">
        <v>1</v>
      </c>
      <c r="BE143">
        <v>95</v>
      </c>
      <c r="BF143">
        <v>8</v>
      </c>
      <c r="BG143">
        <v>104</v>
      </c>
      <c r="BH143">
        <v>9</v>
      </c>
    </row>
    <row r="144" spans="1:60" x14ac:dyDescent="0.15">
      <c r="A144">
        <v>141</v>
      </c>
      <c r="B144" t="s">
        <v>318</v>
      </c>
      <c r="C144" t="s">
        <v>691</v>
      </c>
      <c r="D144" t="s">
        <v>324</v>
      </c>
      <c r="E144" t="s">
        <v>131</v>
      </c>
      <c r="F144">
        <v>5</v>
      </c>
      <c r="G144" t="s">
        <v>71</v>
      </c>
      <c r="H144">
        <v>15</v>
      </c>
      <c r="I144" t="s">
        <v>220</v>
      </c>
      <c r="J144">
        <v>0.93</v>
      </c>
      <c r="K144" t="s">
        <v>849</v>
      </c>
      <c r="L144" t="s">
        <v>56</v>
      </c>
      <c r="M144" t="s">
        <v>692</v>
      </c>
      <c r="N144">
        <v>5</v>
      </c>
      <c r="O144" t="s">
        <v>59</v>
      </c>
      <c r="Q144">
        <v>0</v>
      </c>
      <c r="R144">
        <v>25</v>
      </c>
      <c r="S144">
        <v>1</v>
      </c>
      <c r="T144">
        <v>0</v>
      </c>
      <c r="U144">
        <v>0</v>
      </c>
      <c r="V144">
        <v>2</v>
      </c>
      <c r="W144" t="s">
        <v>94</v>
      </c>
      <c r="X144" t="s">
        <v>693</v>
      </c>
      <c r="Y144">
        <v>5</v>
      </c>
      <c r="Z144">
        <v>5.3160754177991397E-2</v>
      </c>
      <c r="AA144">
        <v>5</v>
      </c>
      <c r="AB144" t="s">
        <v>59</v>
      </c>
      <c r="AC144">
        <v>0</v>
      </c>
      <c r="AD144" t="s">
        <v>59</v>
      </c>
      <c r="AE144">
        <v>0</v>
      </c>
      <c r="AF144" t="s">
        <v>61</v>
      </c>
      <c r="AG144">
        <v>5</v>
      </c>
      <c r="AH144">
        <v>0.22272900267774701</v>
      </c>
      <c r="AI144" t="s">
        <v>849</v>
      </c>
      <c r="AJ144">
        <v>0.63066240284802699</v>
      </c>
      <c r="AK144" t="s">
        <v>849</v>
      </c>
      <c r="AL144">
        <f t="shared" si="2"/>
        <v>57</v>
      </c>
      <c r="AN144">
        <v>52</v>
      </c>
      <c r="AO144" s="1">
        <v>0</v>
      </c>
      <c r="BB144" t="s">
        <v>559</v>
      </c>
      <c r="BC144" t="s">
        <v>69</v>
      </c>
      <c r="BD144">
        <v>1</v>
      </c>
      <c r="BE144">
        <v>5</v>
      </c>
      <c r="BF144">
        <v>0</v>
      </c>
      <c r="BG144">
        <v>6</v>
      </c>
      <c r="BH144">
        <v>1</v>
      </c>
    </row>
    <row r="145" spans="1:60" x14ac:dyDescent="0.15">
      <c r="A145">
        <v>142</v>
      </c>
      <c r="B145" t="s">
        <v>530</v>
      </c>
      <c r="C145" t="s">
        <v>694</v>
      </c>
      <c r="D145" t="s">
        <v>324</v>
      </c>
      <c r="E145" t="s">
        <v>357</v>
      </c>
      <c r="F145">
        <v>5</v>
      </c>
      <c r="G145" t="s">
        <v>71</v>
      </c>
      <c r="H145">
        <v>15</v>
      </c>
      <c r="I145" t="s">
        <v>220</v>
      </c>
      <c r="J145">
        <v>0.71022245278363605</v>
      </c>
      <c r="K145" t="s">
        <v>849</v>
      </c>
      <c r="L145" t="s">
        <v>56</v>
      </c>
      <c r="M145" t="s">
        <v>1024</v>
      </c>
      <c r="N145">
        <v>5</v>
      </c>
      <c r="O145" t="s">
        <v>59</v>
      </c>
      <c r="Q145">
        <v>0</v>
      </c>
      <c r="R145">
        <v>45</v>
      </c>
      <c r="S145">
        <v>14</v>
      </c>
      <c r="T145">
        <v>13</v>
      </c>
      <c r="U145">
        <v>3</v>
      </c>
      <c r="V145">
        <v>5</v>
      </c>
      <c r="W145" t="s">
        <v>94</v>
      </c>
      <c r="X145" t="s">
        <v>696</v>
      </c>
      <c r="Y145">
        <v>5</v>
      </c>
      <c r="Z145">
        <v>0.108306479766223</v>
      </c>
      <c r="AA145">
        <v>5</v>
      </c>
      <c r="AB145" t="s">
        <v>56</v>
      </c>
      <c r="AC145">
        <v>5</v>
      </c>
      <c r="AD145" t="s">
        <v>59</v>
      </c>
      <c r="AE145">
        <v>0</v>
      </c>
      <c r="AF145" t="s">
        <v>61</v>
      </c>
      <c r="AG145">
        <v>5</v>
      </c>
      <c r="AH145">
        <v>-6.90819481194275E-2</v>
      </c>
      <c r="AI145" t="s">
        <v>855</v>
      </c>
      <c r="AJ145">
        <v>-0.58601759610585702</v>
      </c>
      <c r="AK145" t="s">
        <v>855</v>
      </c>
      <c r="AL145">
        <f t="shared" si="2"/>
        <v>57</v>
      </c>
      <c r="AN145">
        <v>52</v>
      </c>
      <c r="AO145" s="1">
        <v>0</v>
      </c>
      <c r="BB145" t="s">
        <v>323</v>
      </c>
      <c r="BC145" t="s">
        <v>69</v>
      </c>
      <c r="BD145">
        <v>14</v>
      </c>
      <c r="BE145">
        <v>18</v>
      </c>
      <c r="BF145">
        <v>0</v>
      </c>
      <c r="BG145">
        <v>32</v>
      </c>
      <c r="BH145">
        <v>14</v>
      </c>
    </row>
    <row r="146" spans="1:60" x14ac:dyDescent="0.15">
      <c r="A146">
        <v>143</v>
      </c>
      <c r="B146" t="s">
        <v>534</v>
      </c>
      <c r="C146" t="s">
        <v>697</v>
      </c>
      <c r="D146" t="s">
        <v>324</v>
      </c>
      <c r="E146" t="s">
        <v>300</v>
      </c>
      <c r="F146">
        <v>5</v>
      </c>
      <c r="G146" t="s">
        <v>71</v>
      </c>
      <c r="H146">
        <v>15</v>
      </c>
      <c r="I146" t="s">
        <v>220</v>
      </c>
      <c r="J146">
        <v>0.7</v>
      </c>
      <c r="K146" t="s">
        <v>849</v>
      </c>
      <c r="L146" t="s">
        <v>56</v>
      </c>
      <c r="M146" t="s">
        <v>1025</v>
      </c>
      <c r="N146">
        <v>5</v>
      </c>
      <c r="O146" t="s">
        <v>59</v>
      </c>
      <c r="Q146">
        <v>0</v>
      </c>
      <c r="R146">
        <v>21</v>
      </c>
      <c r="S146">
        <v>2</v>
      </c>
      <c r="T146">
        <v>1</v>
      </c>
      <c r="U146">
        <v>1</v>
      </c>
      <c r="V146">
        <v>3</v>
      </c>
      <c r="W146" t="s">
        <v>59</v>
      </c>
      <c r="Y146">
        <v>0</v>
      </c>
      <c r="Z146">
        <v>5.9125451477683201E-2</v>
      </c>
      <c r="AA146">
        <v>5</v>
      </c>
      <c r="AB146" t="s">
        <v>56</v>
      </c>
      <c r="AC146">
        <v>5</v>
      </c>
      <c r="AD146" t="s">
        <v>60</v>
      </c>
      <c r="AE146">
        <v>5</v>
      </c>
      <c r="AF146" t="s">
        <v>61</v>
      </c>
      <c r="AG146">
        <v>5</v>
      </c>
      <c r="AH146">
        <v>3.5463339366951702E-2</v>
      </c>
      <c r="AI146" t="s">
        <v>517</v>
      </c>
      <c r="AJ146">
        <v>0.59794413301719596</v>
      </c>
      <c r="AK146" t="s">
        <v>849</v>
      </c>
      <c r="AL146">
        <f t="shared" si="2"/>
        <v>61</v>
      </c>
      <c r="AN146">
        <v>51</v>
      </c>
      <c r="AO146" s="1">
        <v>5</v>
      </c>
      <c r="BB146" t="s">
        <v>418</v>
      </c>
      <c r="BC146" t="s">
        <v>69</v>
      </c>
      <c r="BD146">
        <v>2</v>
      </c>
      <c r="BE146">
        <v>17</v>
      </c>
      <c r="BF146">
        <v>4</v>
      </c>
      <c r="BG146">
        <v>23</v>
      </c>
      <c r="BH146">
        <v>6</v>
      </c>
    </row>
    <row r="147" spans="1:60" x14ac:dyDescent="0.15">
      <c r="A147">
        <v>144</v>
      </c>
      <c r="B147" t="s">
        <v>430</v>
      </c>
      <c r="C147" t="s">
        <v>699</v>
      </c>
      <c r="D147" t="s">
        <v>390</v>
      </c>
      <c r="E147" t="s">
        <v>300</v>
      </c>
      <c r="F147">
        <v>5</v>
      </c>
      <c r="G147" t="s">
        <v>71</v>
      </c>
      <c r="H147">
        <v>15</v>
      </c>
      <c r="I147" t="s">
        <v>220</v>
      </c>
      <c r="J147">
        <v>0.9</v>
      </c>
      <c r="K147" t="s">
        <v>849</v>
      </c>
      <c r="L147" t="s">
        <v>56</v>
      </c>
      <c r="M147" t="s">
        <v>700</v>
      </c>
      <c r="N147">
        <v>5</v>
      </c>
      <c r="O147" t="s">
        <v>59</v>
      </c>
      <c r="Q147">
        <v>0</v>
      </c>
      <c r="R147">
        <v>15</v>
      </c>
      <c r="S147">
        <v>0</v>
      </c>
      <c r="T147">
        <v>0</v>
      </c>
      <c r="U147">
        <v>0</v>
      </c>
      <c r="V147">
        <v>2</v>
      </c>
      <c r="W147" t="s">
        <v>59</v>
      </c>
      <c r="Y147">
        <v>0</v>
      </c>
      <c r="Z147">
        <v>4.6233236991019097E-2</v>
      </c>
      <c r="AA147">
        <v>5</v>
      </c>
      <c r="AB147" t="s">
        <v>56</v>
      </c>
      <c r="AC147">
        <v>5</v>
      </c>
      <c r="AD147" t="s">
        <v>59</v>
      </c>
      <c r="AE147">
        <v>0</v>
      </c>
      <c r="AF147" t="s">
        <v>61</v>
      </c>
      <c r="AG147">
        <v>5</v>
      </c>
      <c r="AH147">
        <v>0.273094010148139</v>
      </c>
      <c r="AI147" t="s">
        <v>849</v>
      </c>
      <c r="AJ147">
        <v>0.76371196515196604</v>
      </c>
      <c r="AK147" t="s">
        <v>849</v>
      </c>
      <c r="AL147">
        <f t="shared" si="2"/>
        <v>57</v>
      </c>
      <c r="AN147">
        <v>52</v>
      </c>
      <c r="AO147" s="1">
        <v>0</v>
      </c>
      <c r="BB147" t="s">
        <v>506</v>
      </c>
      <c r="BC147" t="s">
        <v>69</v>
      </c>
      <c r="BD147">
        <v>0</v>
      </c>
      <c r="BE147">
        <v>27</v>
      </c>
      <c r="BF147">
        <v>0</v>
      </c>
      <c r="BG147">
        <v>27</v>
      </c>
      <c r="BH147">
        <v>0</v>
      </c>
    </row>
    <row r="148" spans="1:60" x14ac:dyDescent="0.15">
      <c r="A148">
        <v>145</v>
      </c>
      <c r="B148" t="s">
        <v>326</v>
      </c>
      <c r="C148" t="s">
        <v>701</v>
      </c>
      <c r="D148" t="s">
        <v>324</v>
      </c>
      <c r="E148" t="s">
        <v>104</v>
      </c>
      <c r="F148">
        <v>0</v>
      </c>
      <c r="G148" t="s">
        <v>82</v>
      </c>
      <c r="H148">
        <v>10</v>
      </c>
      <c r="I148" t="s">
        <v>702</v>
      </c>
      <c r="J148">
        <v>0.9</v>
      </c>
      <c r="K148" t="s">
        <v>849</v>
      </c>
      <c r="L148" t="s">
        <v>59</v>
      </c>
      <c r="N148">
        <v>0</v>
      </c>
      <c r="O148" t="s">
        <v>59</v>
      </c>
      <c r="Q148">
        <v>0</v>
      </c>
      <c r="R148">
        <v>7</v>
      </c>
      <c r="S148">
        <v>0</v>
      </c>
      <c r="T148">
        <v>0</v>
      </c>
      <c r="U148">
        <v>0</v>
      </c>
      <c r="V148">
        <v>2</v>
      </c>
      <c r="W148" t="s">
        <v>59</v>
      </c>
      <c r="Y148">
        <v>0</v>
      </c>
      <c r="Z148">
        <v>4.6163544950113301E-2</v>
      </c>
      <c r="AA148">
        <v>5</v>
      </c>
      <c r="AB148" t="s">
        <v>59</v>
      </c>
      <c r="AC148">
        <v>0</v>
      </c>
      <c r="AD148" t="s">
        <v>60</v>
      </c>
      <c r="AE148">
        <v>5</v>
      </c>
      <c r="AF148" t="s">
        <v>61</v>
      </c>
      <c r="AG148">
        <v>5</v>
      </c>
      <c r="AH148">
        <v>0.23598183387747801</v>
      </c>
      <c r="AI148" t="s">
        <v>849</v>
      </c>
      <c r="AJ148">
        <v>3.6165348355607199</v>
      </c>
      <c r="AK148" t="s">
        <v>849</v>
      </c>
      <c r="AL148">
        <f t="shared" si="2"/>
        <v>42</v>
      </c>
      <c r="AN148">
        <v>47</v>
      </c>
      <c r="AO148" s="1">
        <v>0</v>
      </c>
      <c r="BB148" t="s">
        <v>632</v>
      </c>
      <c r="BC148" t="s">
        <v>69</v>
      </c>
      <c r="BD148">
        <v>0</v>
      </c>
      <c r="BE148">
        <v>12</v>
      </c>
      <c r="BF148">
        <v>0</v>
      </c>
      <c r="BG148">
        <v>12</v>
      </c>
      <c r="BH148">
        <v>0</v>
      </c>
    </row>
    <row r="149" spans="1:60" x14ac:dyDescent="0.15">
      <c r="A149">
        <v>146</v>
      </c>
      <c r="B149" t="s">
        <v>703</v>
      </c>
      <c r="C149" t="s">
        <v>704</v>
      </c>
      <c r="D149" t="s">
        <v>324</v>
      </c>
      <c r="E149" t="s">
        <v>81</v>
      </c>
      <c r="F149">
        <v>5</v>
      </c>
      <c r="G149" t="s">
        <v>71</v>
      </c>
      <c r="H149">
        <v>15</v>
      </c>
      <c r="I149" t="s">
        <v>705</v>
      </c>
      <c r="J149">
        <v>0.83779999999999999</v>
      </c>
      <c r="K149" t="s">
        <v>849</v>
      </c>
      <c r="L149" t="s">
        <v>56</v>
      </c>
      <c r="M149" t="s">
        <v>1026</v>
      </c>
      <c r="N149">
        <v>5</v>
      </c>
      <c r="O149" t="s">
        <v>59</v>
      </c>
      <c r="Q149">
        <v>0</v>
      </c>
      <c r="R149">
        <v>20</v>
      </c>
      <c r="S149">
        <v>5</v>
      </c>
      <c r="T149">
        <v>4</v>
      </c>
      <c r="U149">
        <v>3</v>
      </c>
      <c r="V149">
        <v>5</v>
      </c>
      <c r="W149" t="s">
        <v>94</v>
      </c>
      <c r="X149" t="s">
        <v>707</v>
      </c>
      <c r="Y149">
        <v>5</v>
      </c>
      <c r="Z149">
        <v>6.0851220820320497E-2</v>
      </c>
      <c r="AA149">
        <v>5</v>
      </c>
      <c r="AB149" t="s">
        <v>56</v>
      </c>
      <c r="AC149">
        <v>5</v>
      </c>
      <c r="AD149" t="s">
        <v>60</v>
      </c>
      <c r="AE149">
        <v>5</v>
      </c>
      <c r="AF149" t="s">
        <v>61</v>
      </c>
      <c r="AG149">
        <v>5</v>
      </c>
      <c r="AH149">
        <v>0.16933354665643699</v>
      </c>
      <c r="AI149" t="s">
        <v>849</v>
      </c>
      <c r="AJ149">
        <v>0.24207531432052301</v>
      </c>
      <c r="AK149" t="s">
        <v>849</v>
      </c>
      <c r="AL149">
        <f t="shared" si="2"/>
        <v>70</v>
      </c>
      <c r="AN149">
        <v>65</v>
      </c>
      <c r="AO149" s="1">
        <v>0</v>
      </c>
      <c r="BB149" t="s">
        <v>168</v>
      </c>
      <c r="BC149" t="s">
        <v>69</v>
      </c>
      <c r="BD149">
        <v>5</v>
      </c>
      <c r="BE149">
        <v>69</v>
      </c>
      <c r="BF149">
        <v>3</v>
      </c>
      <c r="BG149">
        <v>77</v>
      </c>
      <c r="BH149">
        <v>8</v>
      </c>
    </row>
    <row r="150" spans="1:60" x14ac:dyDescent="0.15">
      <c r="A150">
        <v>147</v>
      </c>
      <c r="B150" t="s">
        <v>708</v>
      </c>
      <c r="C150" t="s">
        <v>709</v>
      </c>
      <c r="D150" t="s">
        <v>345</v>
      </c>
      <c r="E150" t="s">
        <v>81</v>
      </c>
      <c r="F150">
        <v>0</v>
      </c>
      <c r="G150" t="s">
        <v>82</v>
      </c>
      <c r="H150">
        <v>10</v>
      </c>
      <c r="I150" t="s">
        <v>1027</v>
      </c>
      <c r="J150">
        <v>0.72</v>
      </c>
      <c r="K150" t="s">
        <v>849</v>
      </c>
      <c r="L150" t="s">
        <v>56</v>
      </c>
      <c r="M150" t="s">
        <v>1028</v>
      </c>
      <c r="N150">
        <v>5</v>
      </c>
      <c r="O150" t="s">
        <v>59</v>
      </c>
      <c r="Q150">
        <v>0</v>
      </c>
      <c r="R150">
        <v>37</v>
      </c>
      <c r="S150">
        <v>14</v>
      </c>
      <c r="T150">
        <v>13</v>
      </c>
      <c r="U150">
        <v>3</v>
      </c>
      <c r="V150">
        <v>5</v>
      </c>
      <c r="W150" t="s">
        <v>59</v>
      </c>
      <c r="Y150">
        <v>0</v>
      </c>
      <c r="Z150">
        <v>0.152430295803865</v>
      </c>
      <c r="AA150">
        <v>5</v>
      </c>
      <c r="AB150" t="s">
        <v>56</v>
      </c>
      <c r="AC150">
        <v>5</v>
      </c>
      <c r="AD150" t="s">
        <v>59</v>
      </c>
      <c r="AE150">
        <v>0</v>
      </c>
      <c r="AF150" t="s">
        <v>125</v>
      </c>
      <c r="AG150">
        <v>0</v>
      </c>
      <c r="AH150">
        <v>4.9622280748577302E-2</v>
      </c>
      <c r="AI150" t="s">
        <v>517</v>
      </c>
      <c r="AJ150">
        <v>0.43306899823607198</v>
      </c>
      <c r="AK150" t="s">
        <v>849</v>
      </c>
      <c r="AL150">
        <f t="shared" si="2"/>
        <v>43</v>
      </c>
      <c r="AN150">
        <v>48</v>
      </c>
      <c r="AO150" s="1">
        <v>0</v>
      </c>
      <c r="BB150" t="s">
        <v>91</v>
      </c>
      <c r="BC150">
        <v>4</v>
      </c>
      <c r="BD150">
        <v>14</v>
      </c>
      <c r="BE150">
        <v>24</v>
      </c>
      <c r="BF150">
        <v>0</v>
      </c>
      <c r="BG150">
        <v>38</v>
      </c>
      <c r="BH150">
        <v>14</v>
      </c>
    </row>
    <row r="151" spans="1:60" x14ac:dyDescent="0.15">
      <c r="A151">
        <v>148</v>
      </c>
      <c r="B151" t="s">
        <v>537</v>
      </c>
      <c r="C151" t="s">
        <v>712</v>
      </c>
      <c r="D151" t="s">
        <v>324</v>
      </c>
      <c r="E151" t="s">
        <v>81</v>
      </c>
      <c r="F151">
        <v>0</v>
      </c>
      <c r="G151" t="s">
        <v>82</v>
      </c>
      <c r="H151">
        <v>10</v>
      </c>
      <c r="I151" t="s">
        <v>713</v>
      </c>
      <c r="J151">
        <v>0.705454749934183</v>
      </c>
      <c r="K151" t="s">
        <v>849</v>
      </c>
      <c r="L151" t="s">
        <v>56</v>
      </c>
      <c r="M151" t="s">
        <v>1029</v>
      </c>
      <c r="N151">
        <v>5</v>
      </c>
      <c r="O151" t="s">
        <v>59</v>
      </c>
      <c r="Q151">
        <v>0</v>
      </c>
      <c r="R151">
        <v>14</v>
      </c>
      <c r="S151">
        <v>1</v>
      </c>
      <c r="T151">
        <v>0</v>
      </c>
      <c r="U151">
        <v>0</v>
      </c>
      <c r="V151">
        <v>2</v>
      </c>
      <c r="W151" t="s">
        <v>59</v>
      </c>
      <c r="Y151">
        <v>0</v>
      </c>
      <c r="Z151">
        <v>4.1011458527695499E-2</v>
      </c>
      <c r="AA151">
        <v>5</v>
      </c>
      <c r="AB151" t="s">
        <v>59</v>
      </c>
      <c r="AC151">
        <v>0</v>
      </c>
      <c r="AD151" t="s">
        <v>60</v>
      </c>
      <c r="AE151">
        <v>5</v>
      </c>
      <c r="AF151" t="s">
        <v>61</v>
      </c>
      <c r="AG151">
        <v>5</v>
      </c>
      <c r="AH151">
        <v>0.60521057046222304</v>
      </c>
      <c r="AI151" t="s">
        <v>849</v>
      </c>
      <c r="AJ151">
        <v>3.47668577259699E-2</v>
      </c>
      <c r="AK151" t="s">
        <v>517</v>
      </c>
      <c r="AL151">
        <f t="shared" si="2"/>
        <v>45</v>
      </c>
      <c r="AN151">
        <v>50</v>
      </c>
      <c r="AO151" s="1">
        <v>0</v>
      </c>
      <c r="BB151" t="s">
        <v>703</v>
      </c>
      <c r="BC151">
        <v>4</v>
      </c>
      <c r="BD151">
        <v>1</v>
      </c>
      <c r="BE151">
        <v>15</v>
      </c>
      <c r="BF151">
        <v>0</v>
      </c>
      <c r="BG151">
        <v>16</v>
      </c>
      <c r="BH151">
        <v>1</v>
      </c>
    </row>
    <row r="152" spans="1:60" x14ac:dyDescent="0.15">
      <c r="A152">
        <v>149</v>
      </c>
      <c r="B152" t="s">
        <v>478</v>
      </c>
      <c r="C152" t="s">
        <v>715</v>
      </c>
      <c r="D152" t="s">
        <v>324</v>
      </c>
      <c r="E152" t="s">
        <v>200</v>
      </c>
      <c r="F152">
        <v>0</v>
      </c>
      <c r="G152" t="s">
        <v>82</v>
      </c>
      <c r="H152">
        <v>10</v>
      </c>
      <c r="I152" t="s">
        <v>716</v>
      </c>
      <c r="J152">
        <v>0.79359999999999997</v>
      </c>
      <c r="K152" t="s">
        <v>849</v>
      </c>
      <c r="L152" t="s">
        <v>56</v>
      </c>
      <c r="M152" t="s">
        <v>1030</v>
      </c>
      <c r="N152">
        <v>5</v>
      </c>
      <c r="O152" t="s">
        <v>59</v>
      </c>
      <c r="Q152">
        <v>0</v>
      </c>
      <c r="R152">
        <v>35</v>
      </c>
      <c r="S152">
        <v>0</v>
      </c>
      <c r="T152">
        <v>0</v>
      </c>
      <c r="U152">
        <v>0</v>
      </c>
      <c r="V152">
        <v>2</v>
      </c>
      <c r="W152" t="s">
        <v>242</v>
      </c>
      <c r="X152" t="s">
        <v>718</v>
      </c>
      <c r="Y152">
        <v>5</v>
      </c>
      <c r="Z152">
        <v>4.7591340422725503E-2</v>
      </c>
      <c r="AA152">
        <v>5</v>
      </c>
      <c r="AB152" t="s">
        <v>56</v>
      </c>
      <c r="AC152">
        <v>5</v>
      </c>
      <c r="AD152" t="s">
        <v>60</v>
      </c>
      <c r="AE152">
        <v>5</v>
      </c>
      <c r="AF152" t="s">
        <v>61</v>
      </c>
      <c r="AG152">
        <v>5</v>
      </c>
      <c r="AH152">
        <v>-0.10534331590450401</v>
      </c>
      <c r="AI152" t="s">
        <v>855</v>
      </c>
      <c r="AJ152">
        <v>-0.35227784130700501</v>
      </c>
      <c r="AK152" t="s">
        <v>855</v>
      </c>
      <c r="AL152">
        <f t="shared" si="2"/>
        <v>49</v>
      </c>
      <c r="AN152">
        <v>54</v>
      </c>
      <c r="AO152" s="1">
        <v>0</v>
      </c>
      <c r="BB152" t="s">
        <v>262</v>
      </c>
      <c r="BC152">
        <v>1</v>
      </c>
      <c r="BD152">
        <v>0</v>
      </c>
      <c r="BE152">
        <v>1</v>
      </c>
      <c r="BF152">
        <v>0</v>
      </c>
      <c r="BG152">
        <v>1</v>
      </c>
      <c r="BH152">
        <v>0</v>
      </c>
    </row>
    <row r="153" spans="1:60" x14ac:dyDescent="0.15">
      <c r="A153">
        <v>150</v>
      </c>
      <c r="B153" t="s">
        <v>285</v>
      </c>
      <c r="C153" t="s">
        <v>719</v>
      </c>
      <c r="D153" t="s">
        <v>324</v>
      </c>
      <c r="E153" t="s">
        <v>275</v>
      </c>
      <c r="F153">
        <v>10</v>
      </c>
      <c r="G153" t="s">
        <v>54</v>
      </c>
      <c r="H153">
        <v>30</v>
      </c>
      <c r="I153" t="s">
        <v>358</v>
      </c>
      <c r="J153">
        <v>0.32</v>
      </c>
      <c r="K153" t="s">
        <v>922</v>
      </c>
      <c r="L153" t="s">
        <v>56</v>
      </c>
      <c r="M153" t="s">
        <v>1031</v>
      </c>
      <c r="N153">
        <v>5</v>
      </c>
      <c r="O153" t="s">
        <v>59</v>
      </c>
      <c r="Q153">
        <v>0</v>
      </c>
      <c r="R153">
        <v>24</v>
      </c>
      <c r="S153">
        <v>1</v>
      </c>
      <c r="T153">
        <v>0</v>
      </c>
      <c r="U153">
        <v>0</v>
      </c>
      <c r="V153">
        <v>2</v>
      </c>
      <c r="W153" t="s">
        <v>94</v>
      </c>
      <c r="X153" t="s">
        <v>721</v>
      </c>
      <c r="Y153">
        <v>5</v>
      </c>
      <c r="Z153">
        <v>3.7195556196665903E-2</v>
      </c>
      <c r="AA153">
        <v>5</v>
      </c>
      <c r="AB153" t="s">
        <v>59</v>
      </c>
      <c r="AC153">
        <v>0</v>
      </c>
      <c r="AD153" t="s">
        <v>60</v>
      </c>
      <c r="AE153">
        <v>5</v>
      </c>
      <c r="AF153" t="s">
        <v>61</v>
      </c>
      <c r="AG153">
        <v>5</v>
      </c>
      <c r="AH153">
        <v>4.71714863958419E-2</v>
      </c>
      <c r="AI153" t="s">
        <v>517</v>
      </c>
      <c r="AJ153">
        <v>-0.314273870030299</v>
      </c>
      <c r="AK153" t="s">
        <v>855</v>
      </c>
      <c r="AL153">
        <f t="shared" si="2"/>
        <v>71</v>
      </c>
      <c r="AN153">
        <v>71</v>
      </c>
      <c r="AO153" s="1">
        <v>0</v>
      </c>
      <c r="BB153" t="s">
        <v>192</v>
      </c>
      <c r="BC153" t="s">
        <v>69</v>
      </c>
      <c r="BD153">
        <v>1</v>
      </c>
      <c r="BE153">
        <v>16</v>
      </c>
      <c r="BF153">
        <v>0</v>
      </c>
      <c r="BG153">
        <v>17</v>
      </c>
      <c r="BH153">
        <v>1</v>
      </c>
    </row>
    <row r="154" spans="1:60" x14ac:dyDescent="0.15">
      <c r="A154">
        <v>151</v>
      </c>
      <c r="B154" t="s">
        <v>443</v>
      </c>
      <c r="C154" t="s">
        <v>722</v>
      </c>
      <c r="D154" t="s">
        <v>345</v>
      </c>
      <c r="E154" t="s">
        <v>81</v>
      </c>
      <c r="F154">
        <v>0</v>
      </c>
      <c r="G154" t="s">
        <v>82</v>
      </c>
      <c r="H154">
        <v>10</v>
      </c>
      <c r="I154" t="s">
        <v>723</v>
      </c>
      <c r="J154">
        <v>0.8</v>
      </c>
      <c r="K154" t="s">
        <v>849</v>
      </c>
      <c r="L154" t="s">
        <v>56</v>
      </c>
      <c r="M154" t="s">
        <v>1032</v>
      </c>
      <c r="N154">
        <v>5</v>
      </c>
      <c r="O154" t="s">
        <v>59</v>
      </c>
      <c r="Q154">
        <v>0</v>
      </c>
      <c r="R154">
        <v>7</v>
      </c>
      <c r="S154">
        <v>1</v>
      </c>
      <c r="T154">
        <v>0</v>
      </c>
      <c r="U154">
        <v>0</v>
      </c>
      <c r="V154">
        <v>2</v>
      </c>
      <c r="W154" t="s">
        <v>59</v>
      </c>
      <c r="Y154">
        <v>0</v>
      </c>
      <c r="Z154">
        <v>4.4568254057839797E-2</v>
      </c>
      <c r="AA154">
        <v>5</v>
      </c>
      <c r="AB154" t="s">
        <v>56</v>
      </c>
      <c r="AC154">
        <v>5</v>
      </c>
      <c r="AD154" t="s">
        <v>59</v>
      </c>
      <c r="AE154">
        <v>0</v>
      </c>
      <c r="AF154" t="s">
        <v>125</v>
      </c>
      <c r="AG154">
        <v>0</v>
      </c>
      <c r="AH154">
        <v>2.6184060684994299E-2</v>
      </c>
      <c r="AI154" t="s">
        <v>517</v>
      </c>
      <c r="AJ154">
        <v>-2.80527778820947E-2</v>
      </c>
      <c r="AK154" t="s">
        <v>878</v>
      </c>
      <c r="AL154">
        <f t="shared" si="2"/>
        <v>37</v>
      </c>
      <c r="AN154">
        <v>32</v>
      </c>
      <c r="AO154" s="1">
        <v>10</v>
      </c>
      <c r="BB154" t="s">
        <v>479</v>
      </c>
      <c r="BC154" t="s">
        <v>69</v>
      </c>
      <c r="BD154">
        <v>1</v>
      </c>
      <c r="BE154">
        <v>6</v>
      </c>
      <c r="BF154">
        <v>2</v>
      </c>
      <c r="BG154">
        <v>9</v>
      </c>
      <c r="BH154">
        <v>3</v>
      </c>
    </row>
    <row r="155" spans="1:60" x14ac:dyDescent="0.15">
      <c r="A155">
        <v>152</v>
      </c>
      <c r="B155" t="s">
        <v>278</v>
      </c>
      <c r="C155" t="s">
        <v>725</v>
      </c>
      <c r="D155" t="s">
        <v>345</v>
      </c>
      <c r="E155" t="s">
        <v>286</v>
      </c>
      <c r="F155">
        <v>0</v>
      </c>
      <c r="G155" t="s">
        <v>82</v>
      </c>
      <c r="H155">
        <v>10</v>
      </c>
      <c r="I155" t="s">
        <v>726</v>
      </c>
      <c r="J155">
        <v>0.95</v>
      </c>
      <c r="K155" t="s">
        <v>849</v>
      </c>
      <c r="L155" t="s">
        <v>56</v>
      </c>
      <c r="M155" t="s">
        <v>1033</v>
      </c>
      <c r="N155">
        <v>5</v>
      </c>
      <c r="O155" t="s">
        <v>59</v>
      </c>
      <c r="Q155">
        <v>0</v>
      </c>
      <c r="R155">
        <v>22</v>
      </c>
      <c r="S155">
        <v>1</v>
      </c>
      <c r="T155">
        <v>0</v>
      </c>
      <c r="U155">
        <v>0</v>
      </c>
      <c r="V155">
        <v>2</v>
      </c>
      <c r="W155" t="s">
        <v>59</v>
      </c>
      <c r="Y155">
        <v>0</v>
      </c>
      <c r="Z155">
        <v>4.2391077527550301E-2</v>
      </c>
      <c r="AA155">
        <v>5</v>
      </c>
      <c r="AB155" t="s">
        <v>56</v>
      </c>
      <c r="AC155">
        <v>5</v>
      </c>
      <c r="AD155" t="s">
        <v>59</v>
      </c>
      <c r="AE155">
        <v>0</v>
      </c>
      <c r="AF155" t="s">
        <v>61</v>
      </c>
      <c r="AG155">
        <v>5</v>
      </c>
      <c r="AH155">
        <v>2.1354181011375099E-2</v>
      </c>
      <c r="AI155" t="s">
        <v>517</v>
      </c>
      <c r="AJ155">
        <v>-0.46488293538577602</v>
      </c>
      <c r="AK155" t="s">
        <v>855</v>
      </c>
      <c r="AL155">
        <f t="shared" si="2"/>
        <v>41</v>
      </c>
      <c r="AN155">
        <v>46</v>
      </c>
      <c r="AO155" s="1">
        <v>0</v>
      </c>
      <c r="BB155" t="s">
        <v>327</v>
      </c>
      <c r="BC155" t="s">
        <v>69</v>
      </c>
      <c r="BD155">
        <v>1</v>
      </c>
      <c r="BE155">
        <v>22</v>
      </c>
      <c r="BF155">
        <v>0</v>
      </c>
      <c r="BG155">
        <v>23</v>
      </c>
      <c r="BH155">
        <v>1</v>
      </c>
    </row>
    <row r="156" spans="1:60" x14ac:dyDescent="0.15">
      <c r="A156">
        <v>153</v>
      </c>
      <c r="B156" t="s">
        <v>191</v>
      </c>
      <c r="C156" t="s">
        <v>728</v>
      </c>
      <c r="D156" t="s">
        <v>324</v>
      </c>
      <c r="E156" t="s">
        <v>729</v>
      </c>
      <c r="F156">
        <v>0</v>
      </c>
      <c r="G156" t="s">
        <v>82</v>
      </c>
      <c r="H156">
        <v>10</v>
      </c>
      <c r="I156" t="s">
        <v>730</v>
      </c>
      <c r="J156">
        <v>1</v>
      </c>
      <c r="K156" t="s">
        <v>849</v>
      </c>
      <c r="L156" t="s">
        <v>56</v>
      </c>
      <c r="M156" t="s">
        <v>1034</v>
      </c>
      <c r="N156">
        <v>5</v>
      </c>
      <c r="O156" t="s">
        <v>59</v>
      </c>
      <c r="Q156">
        <v>0</v>
      </c>
      <c r="R156">
        <v>42</v>
      </c>
      <c r="S156">
        <v>1</v>
      </c>
      <c r="T156">
        <v>0</v>
      </c>
      <c r="U156">
        <v>0</v>
      </c>
      <c r="V156">
        <v>2</v>
      </c>
      <c r="W156" t="s">
        <v>59</v>
      </c>
      <c r="Y156">
        <v>0</v>
      </c>
      <c r="Z156">
        <v>5.1304162862362397E-2</v>
      </c>
      <c r="AA156">
        <v>5</v>
      </c>
      <c r="AB156" t="s">
        <v>56</v>
      </c>
      <c r="AC156">
        <v>5</v>
      </c>
      <c r="AD156" t="s">
        <v>60</v>
      </c>
      <c r="AE156">
        <v>5</v>
      </c>
      <c r="AF156" t="s">
        <v>61</v>
      </c>
      <c r="AG156">
        <v>5</v>
      </c>
      <c r="AH156">
        <v>0.74883539548266498</v>
      </c>
      <c r="AI156" t="s">
        <v>849</v>
      </c>
      <c r="AJ156">
        <v>-0.31738439544658797</v>
      </c>
      <c r="AK156" t="s">
        <v>855</v>
      </c>
      <c r="AL156">
        <f t="shared" si="2"/>
        <v>48</v>
      </c>
      <c r="AN156">
        <v>53</v>
      </c>
      <c r="AO156" s="1">
        <v>0</v>
      </c>
      <c r="BB156" t="s">
        <v>732</v>
      </c>
      <c r="BC156" t="s">
        <v>69</v>
      </c>
      <c r="BD156">
        <v>1</v>
      </c>
      <c r="BE156">
        <v>79</v>
      </c>
      <c r="BF156">
        <v>0</v>
      </c>
      <c r="BG156">
        <v>80</v>
      </c>
      <c r="BH156">
        <v>1</v>
      </c>
    </row>
    <row r="157" spans="1:60" x14ac:dyDescent="0.15">
      <c r="A157">
        <v>154</v>
      </c>
      <c r="B157" t="s">
        <v>332</v>
      </c>
      <c r="C157" t="s">
        <v>733</v>
      </c>
      <c r="D157" t="s">
        <v>345</v>
      </c>
      <c r="E157" t="s">
        <v>131</v>
      </c>
      <c r="F157">
        <v>0</v>
      </c>
      <c r="G157" t="s">
        <v>82</v>
      </c>
      <c r="H157">
        <v>10</v>
      </c>
      <c r="I157" t="s">
        <v>734</v>
      </c>
      <c r="J157">
        <v>0.9</v>
      </c>
      <c r="K157" t="s">
        <v>849</v>
      </c>
      <c r="L157" t="s">
        <v>56</v>
      </c>
      <c r="M157" t="s">
        <v>1035</v>
      </c>
      <c r="N157">
        <v>5</v>
      </c>
      <c r="O157" t="s">
        <v>59</v>
      </c>
      <c r="Q157">
        <v>0</v>
      </c>
      <c r="R157">
        <v>14</v>
      </c>
      <c r="S157">
        <v>1</v>
      </c>
      <c r="T157">
        <v>0</v>
      </c>
      <c r="U157">
        <v>0</v>
      </c>
      <c r="V157">
        <v>2</v>
      </c>
      <c r="W157" t="s">
        <v>94</v>
      </c>
      <c r="X157" t="s">
        <v>736</v>
      </c>
      <c r="Y157">
        <v>5</v>
      </c>
      <c r="Z157">
        <v>4.6044827226578003E-2</v>
      </c>
      <c r="AA157">
        <v>5</v>
      </c>
      <c r="AB157" t="s">
        <v>56</v>
      </c>
      <c r="AC157">
        <v>5</v>
      </c>
      <c r="AD157" t="s">
        <v>59</v>
      </c>
      <c r="AE157">
        <v>0</v>
      </c>
      <c r="AF157" t="s">
        <v>61</v>
      </c>
      <c r="AG157">
        <v>5</v>
      </c>
      <c r="AH157">
        <v>-4.2453813732715E-2</v>
      </c>
      <c r="AI157" t="s">
        <v>855</v>
      </c>
      <c r="AJ157">
        <v>0.61327598508041004</v>
      </c>
      <c r="AK157" t="s">
        <v>849</v>
      </c>
      <c r="AL157">
        <f t="shared" si="2"/>
        <v>48</v>
      </c>
      <c r="AN157">
        <v>43</v>
      </c>
      <c r="AO157" s="1">
        <v>10</v>
      </c>
      <c r="BB157" t="s">
        <v>375</v>
      </c>
      <c r="BC157" t="s">
        <v>69</v>
      </c>
      <c r="BD157">
        <v>1</v>
      </c>
      <c r="BE157">
        <v>13</v>
      </c>
      <c r="BF157">
        <v>0</v>
      </c>
      <c r="BG157">
        <v>14</v>
      </c>
      <c r="BH157">
        <v>1</v>
      </c>
    </row>
    <row r="158" spans="1:60" x14ac:dyDescent="0.15">
      <c r="A158">
        <v>155</v>
      </c>
      <c r="B158" t="s">
        <v>281</v>
      </c>
      <c r="C158" t="s">
        <v>737</v>
      </c>
      <c r="D158" t="s">
        <v>362</v>
      </c>
      <c r="E158" t="s">
        <v>96</v>
      </c>
      <c r="F158">
        <v>15</v>
      </c>
      <c r="G158" t="s">
        <v>54</v>
      </c>
      <c r="H158">
        <v>30</v>
      </c>
      <c r="I158" t="s">
        <v>738</v>
      </c>
      <c r="J158">
        <v>0.95</v>
      </c>
      <c r="K158" t="s">
        <v>849</v>
      </c>
      <c r="L158" t="s">
        <v>56</v>
      </c>
      <c r="M158" t="s">
        <v>739</v>
      </c>
      <c r="N158">
        <v>5</v>
      </c>
      <c r="O158" t="s">
        <v>59</v>
      </c>
      <c r="Q158">
        <v>0</v>
      </c>
      <c r="R158">
        <v>17</v>
      </c>
      <c r="S158">
        <v>0</v>
      </c>
      <c r="T158">
        <v>0</v>
      </c>
      <c r="U158">
        <v>0</v>
      </c>
      <c r="V158">
        <v>2</v>
      </c>
      <c r="W158" t="s">
        <v>94</v>
      </c>
      <c r="X158" t="s">
        <v>740</v>
      </c>
      <c r="Y158">
        <v>5</v>
      </c>
      <c r="Z158">
        <v>7.4454214168700503E-2</v>
      </c>
      <c r="AA158">
        <v>5</v>
      </c>
      <c r="AB158" t="s">
        <v>59</v>
      </c>
      <c r="AC158">
        <v>0</v>
      </c>
      <c r="AD158" t="s">
        <v>59</v>
      </c>
      <c r="AE158">
        <v>0</v>
      </c>
      <c r="AF158" t="s">
        <v>61</v>
      </c>
      <c r="AG158">
        <v>5</v>
      </c>
      <c r="AH158">
        <v>3.52749579809351</v>
      </c>
      <c r="AI158" t="s">
        <v>849</v>
      </c>
      <c r="AJ158">
        <v>3.2699626046560701</v>
      </c>
      <c r="AK158" t="s">
        <v>849</v>
      </c>
      <c r="AL158">
        <f t="shared" si="2"/>
        <v>82</v>
      </c>
      <c r="AN158">
        <v>82</v>
      </c>
      <c r="AO158" s="1">
        <v>0</v>
      </c>
      <c r="BB158" t="s">
        <v>483</v>
      </c>
      <c r="BC158" t="s">
        <v>69</v>
      </c>
      <c r="BD158">
        <v>0</v>
      </c>
      <c r="BE158">
        <v>23</v>
      </c>
      <c r="BF158">
        <v>0</v>
      </c>
      <c r="BG158">
        <v>23</v>
      </c>
      <c r="BH158">
        <v>0</v>
      </c>
    </row>
    <row r="159" spans="1:60" x14ac:dyDescent="0.15">
      <c r="A159">
        <v>156</v>
      </c>
      <c r="B159" t="s">
        <v>305</v>
      </c>
      <c r="C159" t="s">
        <v>741</v>
      </c>
      <c r="D159" t="s">
        <v>324</v>
      </c>
      <c r="E159" t="s">
        <v>169</v>
      </c>
      <c r="F159">
        <v>5</v>
      </c>
      <c r="G159" t="s">
        <v>54</v>
      </c>
      <c r="H159">
        <v>30</v>
      </c>
      <c r="I159" t="s">
        <v>742</v>
      </c>
      <c r="J159">
        <v>0.94</v>
      </c>
      <c r="K159" t="s">
        <v>849</v>
      </c>
      <c r="L159" t="s">
        <v>56</v>
      </c>
      <c r="M159" t="s">
        <v>1036</v>
      </c>
      <c r="N159">
        <v>5</v>
      </c>
      <c r="O159" t="s">
        <v>59</v>
      </c>
      <c r="Q159">
        <v>0</v>
      </c>
      <c r="R159">
        <v>15</v>
      </c>
      <c r="S159">
        <v>4</v>
      </c>
      <c r="T159">
        <v>3</v>
      </c>
      <c r="U159">
        <v>3</v>
      </c>
      <c r="V159">
        <v>5</v>
      </c>
      <c r="W159" t="s">
        <v>59</v>
      </c>
      <c r="Y159">
        <v>0</v>
      </c>
      <c r="Z159">
        <v>0.106114360597053</v>
      </c>
      <c r="AA159">
        <v>5</v>
      </c>
      <c r="AB159" t="s">
        <v>56</v>
      </c>
      <c r="AC159">
        <v>5</v>
      </c>
      <c r="AD159" t="s">
        <v>59</v>
      </c>
      <c r="AE159">
        <v>0</v>
      </c>
      <c r="AF159" t="s">
        <v>125</v>
      </c>
      <c r="AG159">
        <v>0</v>
      </c>
      <c r="AH159">
        <v>0.51317743405292904</v>
      </c>
      <c r="AI159" t="s">
        <v>849</v>
      </c>
      <c r="AJ159">
        <v>0.46927748139008602</v>
      </c>
      <c r="AK159" t="s">
        <v>849</v>
      </c>
      <c r="AL159">
        <f t="shared" si="2"/>
        <v>70</v>
      </c>
      <c r="AN159">
        <v>70</v>
      </c>
      <c r="AO159" s="1">
        <v>0</v>
      </c>
      <c r="BB159" t="s">
        <v>548</v>
      </c>
      <c r="BC159" t="s">
        <v>69</v>
      </c>
      <c r="BD159">
        <v>4</v>
      </c>
      <c r="BE159">
        <v>25</v>
      </c>
      <c r="BF159">
        <v>0</v>
      </c>
      <c r="BG159">
        <v>29</v>
      </c>
      <c r="BH159">
        <v>4</v>
      </c>
    </row>
    <row r="160" spans="1:60" x14ac:dyDescent="0.15">
      <c r="A160">
        <v>157</v>
      </c>
      <c r="B160" t="s">
        <v>361</v>
      </c>
      <c r="C160" t="s">
        <v>744</v>
      </c>
      <c r="D160" t="s">
        <v>324</v>
      </c>
      <c r="E160" t="s">
        <v>200</v>
      </c>
      <c r="F160">
        <v>5</v>
      </c>
      <c r="G160" t="s">
        <v>257</v>
      </c>
      <c r="H160">
        <v>20</v>
      </c>
      <c r="I160" t="s">
        <v>745</v>
      </c>
      <c r="J160">
        <v>0.88</v>
      </c>
      <c r="K160" t="s">
        <v>849</v>
      </c>
      <c r="L160" t="s">
        <v>56</v>
      </c>
      <c r="M160" t="s">
        <v>1037</v>
      </c>
      <c r="N160">
        <v>5</v>
      </c>
      <c r="O160" t="s">
        <v>59</v>
      </c>
      <c r="Q160">
        <v>0</v>
      </c>
      <c r="R160">
        <v>16</v>
      </c>
      <c r="S160">
        <v>0</v>
      </c>
      <c r="T160">
        <v>0</v>
      </c>
      <c r="U160">
        <v>0</v>
      </c>
      <c r="V160">
        <v>2</v>
      </c>
      <c r="W160" t="s">
        <v>59</v>
      </c>
      <c r="Y160">
        <v>0</v>
      </c>
      <c r="Z160">
        <v>6.2676917065369001E-2</v>
      </c>
      <c r="AA160">
        <v>5</v>
      </c>
      <c r="AB160" t="s">
        <v>56</v>
      </c>
      <c r="AC160">
        <v>5</v>
      </c>
      <c r="AD160" t="s">
        <v>60</v>
      </c>
      <c r="AE160">
        <v>5</v>
      </c>
      <c r="AF160" t="s">
        <v>61</v>
      </c>
      <c r="AG160">
        <v>5</v>
      </c>
      <c r="AH160">
        <v>0.39715240349825698</v>
      </c>
      <c r="AI160" t="s">
        <v>849</v>
      </c>
      <c r="AJ160">
        <v>1.0037297437294399</v>
      </c>
      <c r="AK160" t="s">
        <v>849</v>
      </c>
      <c r="AL160">
        <f t="shared" si="2"/>
        <v>67</v>
      </c>
      <c r="AN160">
        <v>67</v>
      </c>
      <c r="AO160" s="1">
        <v>0</v>
      </c>
      <c r="BB160" t="s">
        <v>568</v>
      </c>
      <c r="BC160" t="s">
        <v>69</v>
      </c>
      <c r="BD160">
        <v>0</v>
      </c>
      <c r="BE160">
        <v>18</v>
      </c>
      <c r="BF160">
        <v>0</v>
      </c>
      <c r="BG160">
        <v>18</v>
      </c>
      <c r="BH160">
        <v>0</v>
      </c>
    </row>
    <row r="161" spans="1:60" x14ac:dyDescent="0.15">
      <c r="A161">
        <v>158</v>
      </c>
      <c r="B161" t="s">
        <v>463</v>
      </c>
      <c r="C161" t="s">
        <v>747</v>
      </c>
      <c r="D161" t="s">
        <v>324</v>
      </c>
      <c r="E161" t="s">
        <v>81</v>
      </c>
      <c r="F161">
        <v>0</v>
      </c>
      <c r="G161" t="s">
        <v>82</v>
      </c>
      <c r="H161">
        <v>10</v>
      </c>
      <c r="I161" t="s">
        <v>748</v>
      </c>
      <c r="J161">
        <v>0.78600000000000003</v>
      </c>
      <c r="K161" t="s">
        <v>849</v>
      </c>
      <c r="L161" t="s">
        <v>56</v>
      </c>
      <c r="M161" t="s">
        <v>1038</v>
      </c>
      <c r="N161">
        <v>5</v>
      </c>
      <c r="O161" t="s">
        <v>59</v>
      </c>
      <c r="Q161">
        <v>0</v>
      </c>
      <c r="R161">
        <v>49</v>
      </c>
      <c r="S161">
        <v>2</v>
      </c>
      <c r="T161">
        <v>1</v>
      </c>
      <c r="U161">
        <v>1</v>
      </c>
      <c r="V161">
        <v>3</v>
      </c>
      <c r="W161" t="s">
        <v>94</v>
      </c>
      <c r="X161" t="s">
        <v>750</v>
      </c>
      <c r="Y161">
        <v>5</v>
      </c>
      <c r="Z161">
        <v>5.2502357833160901E-2</v>
      </c>
      <c r="AA161">
        <v>5</v>
      </c>
      <c r="AB161" t="s">
        <v>59</v>
      </c>
      <c r="AC161">
        <v>0</v>
      </c>
      <c r="AD161" t="s">
        <v>59</v>
      </c>
      <c r="AE161">
        <v>0</v>
      </c>
      <c r="AF161" t="s">
        <v>61</v>
      </c>
      <c r="AG161">
        <v>5</v>
      </c>
      <c r="AH161">
        <v>5.15453353648316E-2</v>
      </c>
      <c r="AI161" t="s">
        <v>873</v>
      </c>
      <c r="AJ161">
        <v>0.33250553581557302</v>
      </c>
      <c r="AK161" t="s">
        <v>849</v>
      </c>
      <c r="AL161">
        <f t="shared" si="2"/>
        <v>47</v>
      </c>
      <c r="AN161">
        <v>57</v>
      </c>
      <c r="AO161" s="1">
        <v>-5</v>
      </c>
      <c r="BB161" t="s">
        <v>424</v>
      </c>
      <c r="BC161" t="s">
        <v>69</v>
      </c>
      <c r="BD161">
        <v>2</v>
      </c>
      <c r="BE161">
        <v>4</v>
      </c>
      <c r="BF161">
        <v>0</v>
      </c>
      <c r="BG161">
        <v>6</v>
      </c>
      <c r="BH161">
        <v>2</v>
      </c>
    </row>
    <row r="162" spans="1:60" x14ac:dyDescent="0.15">
      <c r="A162">
        <v>159</v>
      </c>
      <c r="B162" t="s">
        <v>573</v>
      </c>
      <c r="C162" t="s">
        <v>751</v>
      </c>
      <c r="D162" t="s">
        <v>324</v>
      </c>
      <c r="E162" t="s">
        <v>169</v>
      </c>
      <c r="F162">
        <v>0</v>
      </c>
      <c r="G162" t="s">
        <v>82</v>
      </c>
      <c r="H162">
        <v>10</v>
      </c>
      <c r="I162" t="s">
        <v>752</v>
      </c>
      <c r="J162">
        <v>0.9</v>
      </c>
      <c r="K162" t="s">
        <v>849</v>
      </c>
      <c r="L162" t="s">
        <v>56</v>
      </c>
      <c r="M162" t="s">
        <v>1039</v>
      </c>
      <c r="N162">
        <v>5</v>
      </c>
      <c r="O162" t="s">
        <v>59</v>
      </c>
      <c r="Q162">
        <v>0</v>
      </c>
      <c r="R162">
        <v>31</v>
      </c>
      <c r="S162">
        <v>0</v>
      </c>
      <c r="T162">
        <v>0</v>
      </c>
      <c r="U162">
        <v>0</v>
      </c>
      <c r="V162">
        <v>2</v>
      </c>
      <c r="W162" t="s">
        <v>59</v>
      </c>
      <c r="Y162">
        <v>0</v>
      </c>
      <c r="Z162">
        <v>4.28892710193024E-2</v>
      </c>
      <c r="AA162">
        <v>5</v>
      </c>
      <c r="AB162" t="s">
        <v>59</v>
      </c>
      <c r="AC162">
        <v>0</v>
      </c>
      <c r="AD162" t="s">
        <v>59</v>
      </c>
      <c r="AE162">
        <v>0</v>
      </c>
      <c r="AF162" t="s">
        <v>61</v>
      </c>
      <c r="AG162">
        <v>5</v>
      </c>
      <c r="AH162">
        <v>0.26415207052906098</v>
      </c>
      <c r="AI162" t="s">
        <v>849</v>
      </c>
      <c r="AJ162">
        <v>0.21026310498143799</v>
      </c>
      <c r="AK162" t="s">
        <v>849</v>
      </c>
      <c r="AL162">
        <f t="shared" si="2"/>
        <v>42</v>
      </c>
      <c r="AN162">
        <v>47</v>
      </c>
      <c r="AO162" s="1">
        <v>0</v>
      </c>
      <c r="BB162" t="s">
        <v>252</v>
      </c>
      <c r="BC162" t="s">
        <v>69</v>
      </c>
      <c r="BD162">
        <v>0</v>
      </c>
      <c r="BE162">
        <v>41</v>
      </c>
      <c r="BF162">
        <v>0</v>
      </c>
      <c r="BG162">
        <v>41</v>
      </c>
      <c r="BH162">
        <v>0</v>
      </c>
    </row>
    <row r="163" spans="1:60" x14ac:dyDescent="0.15">
      <c r="A163">
        <v>160</v>
      </c>
      <c r="B163" t="s">
        <v>440</v>
      </c>
      <c r="C163" t="s">
        <v>754</v>
      </c>
      <c r="D163" t="s">
        <v>324</v>
      </c>
      <c r="E163" t="s">
        <v>200</v>
      </c>
      <c r="F163">
        <v>0</v>
      </c>
      <c r="G163" t="s">
        <v>82</v>
      </c>
      <c r="H163">
        <v>10</v>
      </c>
      <c r="I163" t="s">
        <v>755</v>
      </c>
      <c r="J163">
        <v>0.8</v>
      </c>
      <c r="K163" t="s">
        <v>849</v>
      </c>
      <c r="L163" t="s">
        <v>56</v>
      </c>
      <c r="M163" t="s">
        <v>1040</v>
      </c>
      <c r="N163">
        <v>5</v>
      </c>
      <c r="O163" t="s">
        <v>59</v>
      </c>
      <c r="Q163">
        <v>0</v>
      </c>
      <c r="R163">
        <v>11</v>
      </c>
      <c r="S163">
        <v>0</v>
      </c>
      <c r="T163">
        <v>0</v>
      </c>
      <c r="U163">
        <v>0</v>
      </c>
      <c r="V163">
        <v>2</v>
      </c>
      <c r="W163" t="s">
        <v>94</v>
      </c>
      <c r="X163" t="s">
        <v>757</v>
      </c>
      <c r="Y163">
        <v>5</v>
      </c>
      <c r="Z163">
        <v>5.2991040026907903E-2</v>
      </c>
      <c r="AA163">
        <v>5</v>
      </c>
      <c r="AB163" t="s">
        <v>56</v>
      </c>
      <c r="AC163">
        <v>5</v>
      </c>
      <c r="AD163" t="s">
        <v>60</v>
      </c>
      <c r="AE163">
        <v>5</v>
      </c>
      <c r="AF163" t="s">
        <v>125</v>
      </c>
      <c r="AG163">
        <v>0</v>
      </c>
      <c r="AH163">
        <v>0.188458365866147</v>
      </c>
      <c r="AI163" t="s">
        <v>849</v>
      </c>
      <c r="AJ163">
        <v>0.28405318726635997</v>
      </c>
      <c r="AK163" t="s">
        <v>849</v>
      </c>
      <c r="AL163">
        <f t="shared" si="2"/>
        <v>52</v>
      </c>
      <c r="AN163">
        <v>57</v>
      </c>
      <c r="AO163" s="1">
        <v>0</v>
      </c>
      <c r="BB163" t="s">
        <v>493</v>
      </c>
      <c r="BC163" t="s">
        <v>69</v>
      </c>
      <c r="BD163">
        <v>0</v>
      </c>
      <c r="BE163">
        <v>5</v>
      </c>
      <c r="BF163">
        <v>0</v>
      </c>
      <c r="BG163">
        <v>5</v>
      </c>
      <c r="BH163">
        <v>0</v>
      </c>
    </row>
    <row r="164" spans="1:60" x14ac:dyDescent="0.15">
      <c r="A164">
        <v>161</v>
      </c>
      <c r="B164" t="s">
        <v>525</v>
      </c>
      <c r="C164" t="s">
        <v>758</v>
      </c>
      <c r="D164" t="s">
        <v>345</v>
      </c>
      <c r="E164" t="s">
        <v>59</v>
      </c>
      <c r="F164">
        <v>0</v>
      </c>
      <c r="G164" t="s">
        <v>82</v>
      </c>
      <c r="H164">
        <v>10</v>
      </c>
      <c r="I164" t="s">
        <v>759</v>
      </c>
      <c r="J164">
        <v>0.71040000000000003</v>
      </c>
      <c r="K164" t="s">
        <v>849</v>
      </c>
      <c r="L164" t="s">
        <v>56</v>
      </c>
      <c r="M164" t="s">
        <v>1041</v>
      </c>
      <c r="N164">
        <v>5</v>
      </c>
      <c r="O164" t="s">
        <v>59</v>
      </c>
      <c r="Q164">
        <v>0</v>
      </c>
      <c r="R164">
        <v>23</v>
      </c>
      <c r="S164">
        <v>6</v>
      </c>
      <c r="T164">
        <v>5</v>
      </c>
      <c r="U164">
        <v>3</v>
      </c>
      <c r="V164">
        <v>5</v>
      </c>
      <c r="W164" t="s">
        <v>94</v>
      </c>
      <c r="X164" t="s">
        <v>761</v>
      </c>
      <c r="Y164">
        <v>5</v>
      </c>
      <c r="Z164">
        <v>0.13828344310624499</v>
      </c>
      <c r="AA164">
        <v>5</v>
      </c>
      <c r="AB164" t="s">
        <v>56</v>
      </c>
      <c r="AC164">
        <v>5</v>
      </c>
      <c r="AD164" t="s">
        <v>59</v>
      </c>
      <c r="AE164">
        <v>0</v>
      </c>
      <c r="AF164" t="s">
        <v>61</v>
      </c>
      <c r="AG164">
        <v>5</v>
      </c>
      <c r="AH164">
        <v>6.4727992464279002E-2</v>
      </c>
      <c r="AI164" t="s">
        <v>873</v>
      </c>
      <c r="AJ164">
        <v>-3.9793648245502099E-2</v>
      </c>
      <c r="AK164" t="s">
        <v>878</v>
      </c>
      <c r="AL164">
        <f t="shared" si="2"/>
        <v>51</v>
      </c>
      <c r="AN164">
        <v>51</v>
      </c>
      <c r="AO164" s="1">
        <v>0</v>
      </c>
      <c r="BB164" t="s">
        <v>588</v>
      </c>
      <c r="BC164" t="s">
        <v>69</v>
      </c>
      <c r="BD164">
        <v>6</v>
      </c>
      <c r="BE164">
        <v>0</v>
      </c>
      <c r="BF164">
        <v>0</v>
      </c>
      <c r="BG164">
        <v>6</v>
      </c>
      <c r="BH164">
        <v>6</v>
      </c>
    </row>
    <row r="165" spans="1:60" x14ac:dyDescent="0.15">
      <c r="A165">
        <v>162</v>
      </c>
      <c r="B165" t="s">
        <v>273</v>
      </c>
      <c r="C165" t="s">
        <v>762</v>
      </c>
      <c r="D165" t="s">
        <v>345</v>
      </c>
      <c r="E165" t="s">
        <v>169</v>
      </c>
      <c r="F165">
        <v>0</v>
      </c>
      <c r="G165" t="s">
        <v>82</v>
      </c>
      <c r="H165">
        <v>10</v>
      </c>
      <c r="I165" t="s">
        <v>763</v>
      </c>
      <c r="J165">
        <v>0.85</v>
      </c>
      <c r="K165" t="s">
        <v>849</v>
      </c>
      <c r="L165" t="s">
        <v>56</v>
      </c>
      <c r="M165" t="s">
        <v>764</v>
      </c>
      <c r="N165">
        <v>5</v>
      </c>
      <c r="O165" t="s">
        <v>59</v>
      </c>
      <c r="Q165">
        <v>0</v>
      </c>
      <c r="R165">
        <v>27</v>
      </c>
      <c r="S165">
        <v>7</v>
      </c>
      <c r="T165">
        <v>6</v>
      </c>
      <c r="U165">
        <v>3</v>
      </c>
      <c r="V165">
        <v>5</v>
      </c>
      <c r="W165" t="s">
        <v>94</v>
      </c>
      <c r="X165" t="s">
        <v>765</v>
      </c>
      <c r="Y165">
        <v>5</v>
      </c>
      <c r="Z165">
        <v>3.9856283151793501E-2</v>
      </c>
      <c r="AA165">
        <v>5</v>
      </c>
      <c r="AB165" t="s">
        <v>56</v>
      </c>
      <c r="AC165">
        <v>5</v>
      </c>
      <c r="AD165" t="s">
        <v>60</v>
      </c>
      <c r="AE165">
        <v>5</v>
      </c>
      <c r="AF165" t="s">
        <v>61</v>
      </c>
      <c r="AG165">
        <v>5</v>
      </c>
      <c r="AH165">
        <v>-6.4525445696835798E-2</v>
      </c>
      <c r="AI165" t="s">
        <v>855</v>
      </c>
      <c r="AJ165">
        <v>-1.4516665520433201</v>
      </c>
      <c r="AK165" t="s">
        <v>855</v>
      </c>
      <c r="AL165">
        <f t="shared" si="2"/>
        <v>52</v>
      </c>
      <c r="AN165">
        <v>57</v>
      </c>
      <c r="AO165" s="1">
        <v>0</v>
      </c>
      <c r="BB165" t="s">
        <v>239</v>
      </c>
      <c r="BC165">
        <v>4</v>
      </c>
      <c r="BD165">
        <v>7</v>
      </c>
      <c r="BE165">
        <v>57</v>
      </c>
      <c r="BF165">
        <v>0</v>
      </c>
      <c r="BG165">
        <v>64</v>
      </c>
      <c r="BH165">
        <v>7</v>
      </c>
    </row>
    <row r="166" spans="1:60" x14ac:dyDescent="0.15">
      <c r="A166">
        <v>163</v>
      </c>
      <c r="B166" t="s">
        <v>500</v>
      </c>
      <c r="C166" t="s">
        <v>766</v>
      </c>
      <c r="D166" t="s">
        <v>345</v>
      </c>
      <c r="E166" t="s">
        <v>81</v>
      </c>
      <c r="F166">
        <v>0</v>
      </c>
      <c r="G166" t="s">
        <v>82</v>
      </c>
      <c r="H166">
        <v>10</v>
      </c>
      <c r="I166" t="s">
        <v>767</v>
      </c>
      <c r="J166">
        <v>0.75</v>
      </c>
      <c r="K166" t="s">
        <v>849</v>
      </c>
      <c r="L166" t="s">
        <v>56</v>
      </c>
      <c r="M166" t="s">
        <v>114</v>
      </c>
      <c r="N166">
        <v>5</v>
      </c>
      <c r="O166" t="s">
        <v>59</v>
      </c>
      <c r="Q166">
        <v>0</v>
      </c>
      <c r="R166">
        <v>20</v>
      </c>
      <c r="S166">
        <v>0</v>
      </c>
      <c r="T166">
        <v>0</v>
      </c>
      <c r="U166">
        <v>0</v>
      </c>
      <c r="V166">
        <v>2</v>
      </c>
      <c r="W166" t="s">
        <v>59</v>
      </c>
      <c r="Y166">
        <v>0</v>
      </c>
      <c r="Z166">
        <v>5.53300372048805E-2</v>
      </c>
      <c r="AA166">
        <v>5</v>
      </c>
      <c r="AB166" t="s">
        <v>56</v>
      </c>
      <c r="AC166">
        <v>5</v>
      </c>
      <c r="AD166" t="s">
        <v>59</v>
      </c>
      <c r="AE166">
        <v>0</v>
      </c>
      <c r="AF166" t="s">
        <v>61</v>
      </c>
      <c r="AG166">
        <v>5</v>
      </c>
      <c r="AH166">
        <v>6.2901095375237401E-2</v>
      </c>
      <c r="AI166" t="s">
        <v>873</v>
      </c>
      <c r="AJ166">
        <v>0.33660439993137797</v>
      </c>
      <c r="AK166" t="s">
        <v>849</v>
      </c>
      <c r="AL166">
        <f t="shared" si="2"/>
        <v>46</v>
      </c>
      <c r="AN166">
        <v>51</v>
      </c>
      <c r="AO166" s="1">
        <v>0</v>
      </c>
      <c r="BB166" t="s">
        <v>153</v>
      </c>
      <c r="BC166" t="s">
        <v>69</v>
      </c>
      <c r="BD166">
        <v>0</v>
      </c>
      <c r="BE166">
        <v>17</v>
      </c>
      <c r="BF166">
        <v>0</v>
      </c>
      <c r="BG166">
        <v>17</v>
      </c>
      <c r="BH166">
        <v>0</v>
      </c>
    </row>
    <row r="167" spans="1:60" x14ac:dyDescent="0.15">
      <c r="A167">
        <v>164</v>
      </c>
      <c r="B167" t="s">
        <v>297</v>
      </c>
      <c r="C167" t="s">
        <v>768</v>
      </c>
      <c r="D167" t="s">
        <v>324</v>
      </c>
      <c r="E167" t="s">
        <v>169</v>
      </c>
      <c r="F167">
        <v>0</v>
      </c>
      <c r="G167" t="s">
        <v>82</v>
      </c>
      <c r="H167">
        <v>10</v>
      </c>
      <c r="I167" t="s">
        <v>769</v>
      </c>
      <c r="J167">
        <v>0.94830000000000003</v>
      </c>
      <c r="K167" t="s">
        <v>849</v>
      </c>
      <c r="L167" t="s">
        <v>56</v>
      </c>
      <c r="M167" t="s">
        <v>1042</v>
      </c>
      <c r="N167">
        <v>5</v>
      </c>
      <c r="O167" t="s">
        <v>59</v>
      </c>
      <c r="Q167">
        <v>0</v>
      </c>
      <c r="R167">
        <v>14</v>
      </c>
      <c r="S167">
        <v>0</v>
      </c>
      <c r="T167">
        <v>0</v>
      </c>
      <c r="U167">
        <v>0</v>
      </c>
      <c r="V167">
        <v>2</v>
      </c>
      <c r="W167" t="s">
        <v>59</v>
      </c>
      <c r="Y167">
        <v>0</v>
      </c>
      <c r="Z167">
        <v>4.4886516286009599E-2</v>
      </c>
      <c r="AA167">
        <v>5</v>
      </c>
      <c r="AB167" t="s">
        <v>59</v>
      </c>
      <c r="AC167">
        <v>0</v>
      </c>
      <c r="AD167" t="s">
        <v>59</v>
      </c>
      <c r="AE167">
        <v>0</v>
      </c>
      <c r="AF167" t="s">
        <v>61</v>
      </c>
      <c r="AG167">
        <v>5</v>
      </c>
      <c r="AH167">
        <v>0.27608515603011102</v>
      </c>
      <c r="AI167" t="s">
        <v>849</v>
      </c>
      <c r="AJ167">
        <v>0.58363726724755705</v>
      </c>
      <c r="AK167" t="s">
        <v>849</v>
      </c>
      <c r="AL167">
        <f t="shared" si="2"/>
        <v>42</v>
      </c>
      <c r="AN167">
        <v>47</v>
      </c>
      <c r="AO167" s="1">
        <v>0</v>
      </c>
      <c r="BB167" t="s">
        <v>553</v>
      </c>
      <c r="BC167" t="s">
        <v>69</v>
      </c>
      <c r="BD167">
        <v>0</v>
      </c>
      <c r="BE167">
        <v>18</v>
      </c>
      <c r="BF167">
        <v>0</v>
      </c>
      <c r="BG167">
        <v>18</v>
      </c>
      <c r="BH167">
        <v>0</v>
      </c>
    </row>
    <row r="168" spans="1:60" x14ac:dyDescent="0.15">
      <c r="A168">
        <v>165</v>
      </c>
      <c r="B168" t="s">
        <v>379</v>
      </c>
      <c r="C168" t="s">
        <v>771</v>
      </c>
      <c r="D168" t="s">
        <v>324</v>
      </c>
      <c r="E168" t="s">
        <v>169</v>
      </c>
      <c r="F168">
        <v>0</v>
      </c>
      <c r="G168" t="s">
        <v>82</v>
      </c>
      <c r="H168">
        <v>10</v>
      </c>
      <c r="I168" t="s">
        <v>772</v>
      </c>
      <c r="J168">
        <v>0.85780000000000001</v>
      </c>
      <c r="K168" t="s">
        <v>849</v>
      </c>
      <c r="L168" t="s">
        <v>56</v>
      </c>
      <c r="M168" t="s">
        <v>773</v>
      </c>
      <c r="N168">
        <v>5</v>
      </c>
      <c r="O168" t="s">
        <v>59</v>
      </c>
      <c r="Q168">
        <v>0</v>
      </c>
      <c r="R168">
        <v>17</v>
      </c>
      <c r="S168">
        <v>2</v>
      </c>
      <c r="T168">
        <v>1</v>
      </c>
      <c r="U168">
        <v>1</v>
      </c>
      <c r="V168">
        <v>3</v>
      </c>
      <c r="W168" t="s">
        <v>59</v>
      </c>
      <c r="Y168">
        <v>0</v>
      </c>
      <c r="Z168">
        <v>4.3941412720469503E-2</v>
      </c>
      <c r="AA168">
        <v>5</v>
      </c>
      <c r="AB168" t="s">
        <v>59</v>
      </c>
      <c r="AC168">
        <v>0</v>
      </c>
      <c r="AD168" t="s">
        <v>59</v>
      </c>
      <c r="AE168">
        <v>0</v>
      </c>
      <c r="AF168" t="s">
        <v>61</v>
      </c>
      <c r="AG168">
        <v>5</v>
      </c>
      <c r="AH168">
        <v>0.15012443780767801</v>
      </c>
      <c r="AI168" t="s">
        <v>849</v>
      </c>
      <c r="AJ168">
        <v>1.1382042042973601E-2</v>
      </c>
      <c r="AK168" t="s">
        <v>517</v>
      </c>
      <c r="AL168">
        <f t="shared" si="2"/>
        <v>41</v>
      </c>
      <c r="AN168">
        <v>46</v>
      </c>
      <c r="AO168" s="1">
        <v>0</v>
      </c>
      <c r="BB168" t="s">
        <v>460</v>
      </c>
      <c r="BC168" t="s">
        <v>69</v>
      </c>
      <c r="BD168">
        <v>2</v>
      </c>
      <c r="BE168">
        <v>29</v>
      </c>
      <c r="BF168">
        <v>0</v>
      </c>
      <c r="BG168">
        <v>31</v>
      </c>
      <c r="BH168">
        <v>2</v>
      </c>
    </row>
    <row r="169" spans="1:60" x14ac:dyDescent="0.15">
      <c r="A169">
        <v>166</v>
      </c>
      <c r="B169" t="s">
        <v>213</v>
      </c>
      <c r="C169" t="s">
        <v>774</v>
      </c>
      <c r="D169" t="s">
        <v>324</v>
      </c>
      <c r="E169" t="s">
        <v>131</v>
      </c>
      <c r="F169">
        <v>5</v>
      </c>
      <c r="G169" t="s">
        <v>71</v>
      </c>
      <c r="H169">
        <v>15</v>
      </c>
      <c r="I169" t="s">
        <v>676</v>
      </c>
      <c r="J169">
        <v>0.99990000000000001</v>
      </c>
      <c r="K169" t="s">
        <v>849</v>
      </c>
      <c r="L169" t="s">
        <v>56</v>
      </c>
      <c r="M169" t="s">
        <v>1043</v>
      </c>
      <c r="N169">
        <v>5</v>
      </c>
      <c r="O169" t="s">
        <v>59</v>
      </c>
      <c r="Q169">
        <v>0</v>
      </c>
      <c r="R169">
        <v>20</v>
      </c>
      <c r="S169">
        <v>0</v>
      </c>
      <c r="T169">
        <v>0</v>
      </c>
      <c r="U169">
        <v>0</v>
      </c>
      <c r="V169">
        <v>2</v>
      </c>
      <c r="W169" t="s">
        <v>94</v>
      </c>
      <c r="X169" t="s">
        <v>776</v>
      </c>
      <c r="Y169">
        <v>5</v>
      </c>
      <c r="Z169">
        <v>5.1913423062932E-2</v>
      </c>
      <c r="AA169">
        <v>5</v>
      </c>
      <c r="AB169" t="s">
        <v>56</v>
      </c>
      <c r="AC169">
        <v>5</v>
      </c>
      <c r="AD169" t="s">
        <v>59</v>
      </c>
      <c r="AE169">
        <v>0</v>
      </c>
      <c r="AF169" t="s">
        <v>61</v>
      </c>
      <c r="AG169">
        <v>5</v>
      </c>
      <c r="AH169">
        <v>7.7312024912243593E-2</v>
      </c>
      <c r="AI169" t="s">
        <v>873</v>
      </c>
      <c r="AJ169">
        <v>-1.6105490136566201</v>
      </c>
      <c r="AK169" t="s">
        <v>855</v>
      </c>
      <c r="AL169">
        <f t="shared" si="2"/>
        <v>57</v>
      </c>
      <c r="AN169">
        <v>52</v>
      </c>
      <c r="AO169" s="1">
        <v>0</v>
      </c>
      <c r="BB169" t="s">
        <v>636</v>
      </c>
      <c r="BC169" t="s">
        <v>69</v>
      </c>
      <c r="BD169">
        <v>0</v>
      </c>
      <c r="BE169">
        <v>0</v>
      </c>
      <c r="BF169">
        <v>0</v>
      </c>
      <c r="BG169">
        <v>0</v>
      </c>
      <c r="BH169">
        <v>0</v>
      </c>
    </row>
    <row r="170" spans="1:60" x14ac:dyDescent="0.15">
      <c r="A170">
        <v>167</v>
      </c>
      <c r="B170" t="s">
        <v>564</v>
      </c>
      <c r="C170" t="s">
        <v>777</v>
      </c>
      <c r="D170" t="s">
        <v>324</v>
      </c>
      <c r="E170" t="s">
        <v>200</v>
      </c>
      <c r="F170">
        <v>0</v>
      </c>
      <c r="G170" t="s">
        <v>82</v>
      </c>
      <c r="H170">
        <v>10</v>
      </c>
      <c r="I170" t="s">
        <v>778</v>
      </c>
      <c r="J170">
        <v>0.7</v>
      </c>
      <c r="K170" t="s">
        <v>849</v>
      </c>
      <c r="L170" t="s">
        <v>56</v>
      </c>
      <c r="M170" t="s">
        <v>779</v>
      </c>
      <c r="N170">
        <v>5</v>
      </c>
      <c r="O170" t="s">
        <v>59</v>
      </c>
      <c r="Q170">
        <v>0</v>
      </c>
      <c r="R170">
        <v>17</v>
      </c>
      <c r="S170">
        <v>0</v>
      </c>
      <c r="T170">
        <v>0</v>
      </c>
      <c r="U170">
        <v>0</v>
      </c>
      <c r="V170">
        <v>2</v>
      </c>
      <c r="W170" t="s">
        <v>94</v>
      </c>
      <c r="X170" t="s">
        <v>780</v>
      </c>
      <c r="Y170">
        <v>5</v>
      </c>
      <c r="Z170">
        <v>6.2284253955741498E-2</v>
      </c>
      <c r="AA170">
        <v>5</v>
      </c>
      <c r="AB170" t="s">
        <v>56</v>
      </c>
      <c r="AC170">
        <v>5</v>
      </c>
      <c r="AD170" t="s">
        <v>59</v>
      </c>
      <c r="AE170">
        <v>0</v>
      </c>
      <c r="AF170" t="s">
        <v>61</v>
      </c>
      <c r="AG170">
        <v>5</v>
      </c>
      <c r="AH170">
        <v>2.52551414873361E-2</v>
      </c>
      <c r="AI170" t="s">
        <v>517</v>
      </c>
      <c r="AJ170">
        <v>0.26373660623305401</v>
      </c>
      <c r="AK170" t="s">
        <v>849</v>
      </c>
      <c r="AL170">
        <f t="shared" ref="AL170:AL178" si="3">AK170+AI170+AG170+AE170+AC170+AA170+Y170++V170+Q170+N170+K170+H170+F170</f>
        <v>50</v>
      </c>
      <c r="AN170">
        <v>55</v>
      </c>
      <c r="AO170" s="1">
        <v>0</v>
      </c>
      <c r="BB170" t="s">
        <v>384</v>
      </c>
      <c r="BC170" t="s">
        <v>69</v>
      </c>
      <c r="BD170">
        <v>0</v>
      </c>
      <c r="BE170">
        <v>2</v>
      </c>
      <c r="BF170">
        <v>0</v>
      </c>
      <c r="BG170">
        <v>2</v>
      </c>
      <c r="BH170">
        <v>0</v>
      </c>
    </row>
    <row r="171" spans="1:60" x14ac:dyDescent="0.15">
      <c r="A171">
        <v>168</v>
      </c>
      <c r="B171" t="s">
        <v>781</v>
      </c>
      <c r="C171" t="s">
        <v>782</v>
      </c>
      <c r="D171" t="s">
        <v>324</v>
      </c>
      <c r="E171" t="s">
        <v>300</v>
      </c>
      <c r="F171">
        <v>0</v>
      </c>
      <c r="G171" t="s">
        <v>82</v>
      </c>
      <c r="H171">
        <v>10</v>
      </c>
      <c r="I171" t="s">
        <v>783</v>
      </c>
      <c r="J171">
        <v>0.47410000000000002</v>
      </c>
      <c r="K171" t="s">
        <v>922</v>
      </c>
      <c r="L171" t="s">
        <v>56</v>
      </c>
      <c r="M171" t="s">
        <v>784</v>
      </c>
      <c r="N171">
        <v>5</v>
      </c>
      <c r="O171" t="s">
        <v>59</v>
      </c>
      <c r="Q171">
        <v>0</v>
      </c>
      <c r="R171">
        <v>45</v>
      </c>
      <c r="S171">
        <v>5</v>
      </c>
      <c r="T171">
        <v>4</v>
      </c>
      <c r="U171">
        <v>3</v>
      </c>
      <c r="V171">
        <v>5</v>
      </c>
      <c r="W171" t="s">
        <v>59</v>
      </c>
      <c r="Y171">
        <v>0</v>
      </c>
      <c r="Z171">
        <v>0.12523028002374401</v>
      </c>
      <c r="AA171">
        <v>5</v>
      </c>
      <c r="AB171" t="s">
        <v>56</v>
      </c>
      <c r="AC171">
        <v>5</v>
      </c>
      <c r="AD171" t="s">
        <v>59</v>
      </c>
      <c r="AE171">
        <v>0</v>
      </c>
      <c r="AF171" t="s">
        <v>61</v>
      </c>
      <c r="AG171">
        <v>5</v>
      </c>
      <c r="AH171">
        <v>0.118976867673822</v>
      </c>
      <c r="AI171" t="s">
        <v>849</v>
      </c>
      <c r="AJ171">
        <v>3.2446891900602099</v>
      </c>
      <c r="AK171" t="s">
        <v>849</v>
      </c>
      <c r="AL171">
        <f t="shared" si="3"/>
        <v>45</v>
      </c>
      <c r="AN171">
        <v>50</v>
      </c>
      <c r="AO171" s="1">
        <v>0</v>
      </c>
      <c r="BB171" t="s">
        <v>535</v>
      </c>
      <c r="BC171" t="s">
        <v>69</v>
      </c>
      <c r="BD171">
        <v>5</v>
      </c>
      <c r="BE171">
        <v>23</v>
      </c>
      <c r="BF171">
        <v>0</v>
      </c>
      <c r="BG171">
        <v>28</v>
      </c>
      <c r="BH171">
        <v>5</v>
      </c>
    </row>
    <row r="172" spans="1:60" x14ac:dyDescent="0.15">
      <c r="A172">
        <v>169</v>
      </c>
      <c r="B172" t="s">
        <v>732</v>
      </c>
      <c r="C172" t="s">
        <v>785</v>
      </c>
      <c r="D172" t="s">
        <v>324</v>
      </c>
      <c r="E172" t="s">
        <v>53</v>
      </c>
      <c r="F172">
        <v>10</v>
      </c>
      <c r="G172" t="s">
        <v>257</v>
      </c>
      <c r="H172">
        <v>20</v>
      </c>
      <c r="I172" t="s">
        <v>786</v>
      </c>
      <c r="J172">
        <v>0.79790000000000005</v>
      </c>
      <c r="K172" t="s">
        <v>849</v>
      </c>
      <c r="L172" t="s">
        <v>56</v>
      </c>
      <c r="M172" t="s">
        <v>787</v>
      </c>
      <c r="N172">
        <v>5</v>
      </c>
      <c r="O172" t="s">
        <v>59</v>
      </c>
      <c r="Q172">
        <v>0</v>
      </c>
      <c r="R172">
        <v>100</v>
      </c>
      <c r="S172">
        <v>21</v>
      </c>
      <c r="T172">
        <v>20</v>
      </c>
      <c r="U172">
        <v>3</v>
      </c>
      <c r="V172">
        <v>5</v>
      </c>
      <c r="W172" t="s">
        <v>242</v>
      </c>
      <c r="X172" t="s">
        <v>243</v>
      </c>
      <c r="Y172">
        <v>5</v>
      </c>
      <c r="Z172">
        <v>3.4589385055632499E-2</v>
      </c>
      <c r="AA172">
        <v>5</v>
      </c>
      <c r="AB172" t="s">
        <v>56</v>
      </c>
      <c r="AC172">
        <v>5</v>
      </c>
      <c r="AD172" t="s">
        <v>59</v>
      </c>
      <c r="AE172">
        <v>0</v>
      </c>
      <c r="AF172" t="s">
        <v>61</v>
      </c>
      <c r="AG172">
        <v>5</v>
      </c>
      <c r="AH172">
        <v>-1.0372148367403199E-2</v>
      </c>
      <c r="AI172" t="s">
        <v>855</v>
      </c>
      <c r="AJ172">
        <v>-5.0461304755426699E-2</v>
      </c>
      <c r="AK172" t="s">
        <v>855</v>
      </c>
      <c r="AL172">
        <f t="shared" si="3"/>
        <v>67</v>
      </c>
      <c r="AN172">
        <v>67</v>
      </c>
      <c r="AO172" s="1">
        <v>0</v>
      </c>
      <c r="BB172" t="s">
        <v>781</v>
      </c>
      <c r="BC172" t="s">
        <v>69</v>
      </c>
      <c r="BD172">
        <v>21</v>
      </c>
      <c r="BE172">
        <v>40</v>
      </c>
      <c r="BF172">
        <v>0</v>
      </c>
      <c r="BG172">
        <v>61</v>
      </c>
      <c r="BH172">
        <v>21</v>
      </c>
    </row>
    <row r="173" spans="1:60" x14ac:dyDescent="0.15">
      <c r="A173">
        <v>170</v>
      </c>
      <c r="B173" t="s">
        <v>509</v>
      </c>
      <c r="C173" t="s">
        <v>788</v>
      </c>
      <c r="D173" t="s">
        <v>324</v>
      </c>
      <c r="E173" t="s">
        <v>59</v>
      </c>
      <c r="F173">
        <v>0</v>
      </c>
      <c r="G173" t="s">
        <v>54</v>
      </c>
      <c r="H173">
        <v>30</v>
      </c>
      <c r="I173" t="s">
        <v>789</v>
      </c>
      <c r="J173">
        <v>0.72860000000000003</v>
      </c>
      <c r="K173" t="s">
        <v>849</v>
      </c>
      <c r="L173" t="s">
        <v>56</v>
      </c>
      <c r="M173" t="s">
        <v>1044</v>
      </c>
      <c r="N173">
        <v>5</v>
      </c>
      <c r="O173" t="s">
        <v>59</v>
      </c>
      <c r="Q173">
        <v>0</v>
      </c>
      <c r="R173">
        <v>46</v>
      </c>
      <c r="S173">
        <v>0</v>
      </c>
      <c r="T173">
        <v>0</v>
      </c>
      <c r="U173">
        <v>0</v>
      </c>
      <c r="V173">
        <v>2</v>
      </c>
      <c r="W173" t="s">
        <v>242</v>
      </c>
      <c r="X173" t="s">
        <v>243</v>
      </c>
      <c r="Y173">
        <v>5</v>
      </c>
      <c r="Z173">
        <v>6.0735409858140202E-2</v>
      </c>
      <c r="AA173">
        <v>5</v>
      </c>
      <c r="AB173" t="s">
        <v>56</v>
      </c>
      <c r="AC173">
        <v>5</v>
      </c>
      <c r="AD173" t="s">
        <v>60</v>
      </c>
      <c r="AE173">
        <v>5</v>
      </c>
      <c r="AF173" t="s">
        <v>61</v>
      </c>
      <c r="AG173">
        <v>5</v>
      </c>
      <c r="AH173">
        <v>-0.14081754553122899</v>
      </c>
      <c r="AI173" t="s">
        <v>855</v>
      </c>
      <c r="AJ173">
        <v>3.1655406999942102</v>
      </c>
      <c r="AK173" t="s">
        <v>849</v>
      </c>
      <c r="AL173">
        <f t="shared" si="3"/>
        <v>73</v>
      </c>
      <c r="AN173">
        <v>43</v>
      </c>
      <c r="AO173" s="1">
        <v>30</v>
      </c>
      <c r="BB173" t="s">
        <v>52</v>
      </c>
      <c r="BC173" t="s">
        <v>69</v>
      </c>
      <c r="BD173">
        <v>0</v>
      </c>
      <c r="BE173">
        <v>67</v>
      </c>
      <c r="BF173">
        <v>0</v>
      </c>
      <c r="BG173">
        <v>67</v>
      </c>
      <c r="BH173">
        <v>0</v>
      </c>
    </row>
    <row r="174" spans="1:60" x14ac:dyDescent="0.15">
      <c r="A174">
        <v>171</v>
      </c>
      <c r="B174" t="s">
        <v>343</v>
      </c>
      <c r="C174" t="s">
        <v>791</v>
      </c>
      <c r="D174" t="s">
        <v>324</v>
      </c>
      <c r="E174" t="s">
        <v>300</v>
      </c>
      <c r="F174">
        <v>0</v>
      </c>
      <c r="G174" t="s">
        <v>82</v>
      </c>
      <c r="H174">
        <v>10</v>
      </c>
      <c r="I174" t="s">
        <v>792</v>
      </c>
      <c r="J174">
        <v>0.89998536809088003</v>
      </c>
      <c r="K174" t="s">
        <v>849</v>
      </c>
      <c r="L174" t="s">
        <v>59</v>
      </c>
      <c r="N174">
        <v>0</v>
      </c>
      <c r="O174" t="s">
        <v>59</v>
      </c>
      <c r="Q174">
        <v>0</v>
      </c>
      <c r="R174">
        <v>24</v>
      </c>
      <c r="S174">
        <v>1</v>
      </c>
      <c r="T174">
        <v>0</v>
      </c>
      <c r="U174">
        <v>0</v>
      </c>
      <c r="V174">
        <v>2</v>
      </c>
      <c r="W174" t="s">
        <v>59</v>
      </c>
      <c r="Y174">
        <v>0</v>
      </c>
      <c r="Z174">
        <v>4.8975704883000098E-2</v>
      </c>
      <c r="AA174">
        <v>5</v>
      </c>
      <c r="AB174" t="s">
        <v>56</v>
      </c>
      <c r="AC174">
        <v>5</v>
      </c>
      <c r="AD174" t="s">
        <v>59</v>
      </c>
      <c r="AE174">
        <v>0</v>
      </c>
      <c r="AF174" t="s">
        <v>61</v>
      </c>
      <c r="AG174">
        <v>5</v>
      </c>
      <c r="AH174">
        <v>1.9426956998343799E-2</v>
      </c>
      <c r="AI174" t="s">
        <v>517</v>
      </c>
      <c r="AJ174">
        <v>-1.93804219025632E-2</v>
      </c>
      <c r="AK174" t="s">
        <v>878</v>
      </c>
      <c r="AL174">
        <f t="shared" si="3"/>
        <v>37</v>
      </c>
      <c r="AN174">
        <v>42</v>
      </c>
      <c r="AO174" s="1">
        <v>0</v>
      </c>
      <c r="BB174" t="s">
        <v>510</v>
      </c>
      <c r="BC174" t="s">
        <v>69</v>
      </c>
      <c r="BD174">
        <v>1</v>
      </c>
      <c r="BE174">
        <v>7</v>
      </c>
      <c r="BF174">
        <v>0</v>
      </c>
      <c r="BG174">
        <v>8</v>
      </c>
      <c r="BH174">
        <v>1</v>
      </c>
    </row>
    <row r="175" spans="1:60" x14ac:dyDescent="0.15">
      <c r="A175">
        <v>172</v>
      </c>
      <c r="B175" t="s">
        <v>356</v>
      </c>
      <c r="C175" t="s">
        <v>793</v>
      </c>
      <c r="D175" t="s">
        <v>345</v>
      </c>
      <c r="E175" t="s">
        <v>131</v>
      </c>
      <c r="F175">
        <v>5</v>
      </c>
      <c r="G175" t="s">
        <v>71</v>
      </c>
      <c r="H175">
        <v>15</v>
      </c>
      <c r="I175" t="s">
        <v>794</v>
      </c>
      <c r="J175">
        <v>0.88739999999999997</v>
      </c>
      <c r="K175" t="s">
        <v>849</v>
      </c>
      <c r="L175" t="s">
        <v>56</v>
      </c>
      <c r="M175" t="s">
        <v>114</v>
      </c>
      <c r="N175">
        <v>5</v>
      </c>
      <c r="O175" t="s">
        <v>59</v>
      </c>
      <c r="Q175">
        <v>0</v>
      </c>
      <c r="R175">
        <v>19</v>
      </c>
      <c r="S175">
        <v>9</v>
      </c>
      <c r="T175">
        <v>8</v>
      </c>
      <c r="U175">
        <v>3</v>
      </c>
      <c r="V175">
        <v>5</v>
      </c>
      <c r="W175" t="s">
        <v>59</v>
      </c>
      <c r="Y175">
        <v>0</v>
      </c>
      <c r="Z175">
        <v>3.4767308309767098E-2</v>
      </c>
      <c r="AA175">
        <v>5</v>
      </c>
      <c r="AB175" t="s">
        <v>56</v>
      </c>
      <c r="AC175">
        <v>5</v>
      </c>
      <c r="AD175" t="s">
        <v>60</v>
      </c>
      <c r="AE175">
        <v>5</v>
      </c>
      <c r="AF175" t="s">
        <v>61</v>
      </c>
      <c r="AG175">
        <v>5</v>
      </c>
      <c r="AH175">
        <v>-4.9391459208763998E-2</v>
      </c>
      <c r="AI175" t="s">
        <v>855</v>
      </c>
      <c r="AJ175">
        <v>-0.61370197214119904</v>
      </c>
      <c r="AK175" t="s">
        <v>855</v>
      </c>
      <c r="AL175">
        <f t="shared" si="3"/>
        <v>57</v>
      </c>
      <c r="AN175">
        <v>52</v>
      </c>
      <c r="AO175" s="1">
        <v>0</v>
      </c>
      <c r="BB175" t="s">
        <v>613</v>
      </c>
      <c r="BC175" t="s">
        <v>69</v>
      </c>
      <c r="BD175">
        <v>9</v>
      </c>
      <c r="BE175">
        <v>8</v>
      </c>
      <c r="BF175">
        <v>0</v>
      </c>
      <c r="BG175">
        <v>17</v>
      </c>
      <c r="BH175">
        <v>9</v>
      </c>
    </row>
    <row r="176" spans="1:60" x14ac:dyDescent="0.15">
      <c r="A176">
        <v>173</v>
      </c>
      <c r="B176" t="s">
        <v>152</v>
      </c>
      <c r="C176" t="s">
        <v>795</v>
      </c>
      <c r="D176" t="s">
        <v>345</v>
      </c>
      <c r="E176" t="s">
        <v>169</v>
      </c>
      <c r="F176">
        <v>0</v>
      </c>
      <c r="G176" t="s">
        <v>82</v>
      </c>
      <c r="H176">
        <v>10</v>
      </c>
      <c r="I176" t="s">
        <v>796</v>
      </c>
      <c r="J176">
        <v>1</v>
      </c>
      <c r="K176" t="s">
        <v>849</v>
      </c>
      <c r="L176" t="s">
        <v>56</v>
      </c>
      <c r="M176" t="s">
        <v>797</v>
      </c>
      <c r="N176">
        <v>5</v>
      </c>
      <c r="O176" t="s">
        <v>59</v>
      </c>
      <c r="Q176">
        <v>0</v>
      </c>
      <c r="R176">
        <v>12</v>
      </c>
      <c r="S176">
        <v>3</v>
      </c>
      <c r="T176">
        <v>2</v>
      </c>
      <c r="U176">
        <v>2</v>
      </c>
      <c r="V176">
        <v>4</v>
      </c>
      <c r="W176" t="s">
        <v>59</v>
      </c>
      <c r="Y176">
        <v>0</v>
      </c>
      <c r="Z176">
        <v>3.4309417573437397E-2</v>
      </c>
      <c r="AA176">
        <v>5</v>
      </c>
      <c r="AB176" t="s">
        <v>59</v>
      </c>
      <c r="AC176">
        <v>0</v>
      </c>
      <c r="AD176" t="s">
        <v>59</v>
      </c>
      <c r="AE176">
        <v>0</v>
      </c>
      <c r="AF176" t="s">
        <v>61</v>
      </c>
      <c r="AG176">
        <v>5</v>
      </c>
      <c r="AH176">
        <v>-4.0309634846806601E-2</v>
      </c>
      <c r="AI176" t="s">
        <v>855</v>
      </c>
      <c r="AJ176">
        <v>-0.25112133792581498</v>
      </c>
      <c r="AK176" t="s">
        <v>855</v>
      </c>
      <c r="AL176">
        <f t="shared" si="3"/>
        <v>36</v>
      </c>
      <c r="AN176">
        <v>41</v>
      </c>
      <c r="AO176" s="1">
        <v>0</v>
      </c>
      <c r="BB176" t="s">
        <v>469</v>
      </c>
      <c r="BC176">
        <v>1</v>
      </c>
      <c r="BD176">
        <v>3</v>
      </c>
      <c r="BE176">
        <v>23</v>
      </c>
      <c r="BF176">
        <v>0</v>
      </c>
      <c r="BG176">
        <v>26</v>
      </c>
      <c r="BH176">
        <v>3</v>
      </c>
    </row>
    <row r="177" spans="1:60" x14ac:dyDescent="0.15">
      <c r="A177">
        <v>174</v>
      </c>
      <c r="B177" t="s">
        <v>338</v>
      </c>
      <c r="C177" t="s">
        <v>798</v>
      </c>
      <c r="D177" t="s">
        <v>390</v>
      </c>
      <c r="E177" t="s">
        <v>81</v>
      </c>
      <c r="F177">
        <v>0</v>
      </c>
      <c r="G177" t="s">
        <v>82</v>
      </c>
      <c r="H177">
        <v>10</v>
      </c>
      <c r="I177" t="s">
        <v>799</v>
      </c>
      <c r="J177">
        <v>0.9</v>
      </c>
      <c r="K177" t="s">
        <v>849</v>
      </c>
      <c r="L177" t="s">
        <v>56</v>
      </c>
      <c r="M177" t="s">
        <v>1045</v>
      </c>
      <c r="N177">
        <v>5</v>
      </c>
      <c r="O177" t="s">
        <v>59</v>
      </c>
      <c r="Q177">
        <v>0</v>
      </c>
      <c r="R177">
        <v>17</v>
      </c>
      <c r="S177">
        <v>60</v>
      </c>
      <c r="T177">
        <v>59</v>
      </c>
      <c r="U177">
        <v>3</v>
      </c>
      <c r="V177">
        <v>5</v>
      </c>
      <c r="W177" t="s">
        <v>59</v>
      </c>
      <c r="Y177">
        <v>0</v>
      </c>
      <c r="Z177">
        <v>7.9990265045786196E-3</v>
      </c>
      <c r="AA177">
        <v>0</v>
      </c>
      <c r="AB177" t="s">
        <v>56</v>
      </c>
      <c r="AC177">
        <v>5</v>
      </c>
      <c r="AD177" t="s">
        <v>59</v>
      </c>
      <c r="AE177">
        <v>0</v>
      </c>
      <c r="AF177" t="s">
        <v>61</v>
      </c>
      <c r="AG177">
        <v>5</v>
      </c>
      <c r="AH177">
        <v>7.3795403038726004E-2</v>
      </c>
      <c r="AI177" t="s">
        <v>873</v>
      </c>
      <c r="AJ177">
        <v>-0.16567632518797501</v>
      </c>
      <c r="AK177" t="s">
        <v>855</v>
      </c>
      <c r="AL177">
        <f t="shared" si="3"/>
        <v>40</v>
      </c>
      <c r="AN177">
        <v>40</v>
      </c>
      <c r="AO177" s="1">
        <v>5</v>
      </c>
      <c r="BB177" t="s">
        <v>708</v>
      </c>
      <c r="BC177" t="s">
        <v>69</v>
      </c>
      <c r="BD177">
        <v>60</v>
      </c>
      <c r="BE177">
        <v>23</v>
      </c>
      <c r="BF177">
        <v>0</v>
      </c>
      <c r="BG177">
        <v>83</v>
      </c>
      <c r="BH177">
        <v>60</v>
      </c>
    </row>
    <row r="178" spans="1:60" x14ac:dyDescent="0.15">
      <c r="A178">
        <v>175</v>
      </c>
      <c r="B178" t="s">
        <v>174</v>
      </c>
      <c r="C178" t="s">
        <v>801</v>
      </c>
      <c r="D178" t="s">
        <v>324</v>
      </c>
      <c r="E178" t="s">
        <v>386</v>
      </c>
      <c r="F178">
        <v>15</v>
      </c>
      <c r="G178" t="s">
        <v>54</v>
      </c>
      <c r="H178">
        <v>30</v>
      </c>
      <c r="I178" t="s">
        <v>802</v>
      </c>
      <c r="J178">
        <v>0.65</v>
      </c>
      <c r="K178" t="s">
        <v>517</v>
      </c>
      <c r="L178" t="s">
        <v>56</v>
      </c>
      <c r="M178" t="s">
        <v>1046</v>
      </c>
      <c r="N178">
        <v>5</v>
      </c>
      <c r="O178" t="s">
        <v>59</v>
      </c>
      <c r="Q178">
        <v>0</v>
      </c>
      <c r="R178">
        <v>14</v>
      </c>
      <c r="S178">
        <v>0</v>
      </c>
      <c r="T178">
        <v>0</v>
      </c>
      <c r="U178">
        <v>0</v>
      </c>
      <c r="V178">
        <v>2</v>
      </c>
      <c r="W178" t="s">
        <v>59</v>
      </c>
      <c r="Y178">
        <v>0</v>
      </c>
      <c r="Z178">
        <v>5.3211251428771901E-2</v>
      </c>
      <c r="AA178">
        <v>5</v>
      </c>
      <c r="AB178" t="s">
        <v>56</v>
      </c>
      <c r="AC178">
        <v>5</v>
      </c>
      <c r="AD178" t="s">
        <v>60</v>
      </c>
      <c r="AE178">
        <v>5</v>
      </c>
      <c r="AF178" t="s">
        <v>61</v>
      </c>
      <c r="AG178">
        <v>5</v>
      </c>
      <c r="AH178">
        <v>-2.5486307233578601E-2</v>
      </c>
      <c r="AI178" t="s">
        <v>855</v>
      </c>
      <c r="AJ178">
        <v>1.1387984974976999</v>
      </c>
      <c r="AK178" t="s">
        <v>849</v>
      </c>
      <c r="AL178">
        <f t="shared" si="3"/>
        <v>81</v>
      </c>
      <c r="AN178">
        <v>81</v>
      </c>
      <c r="AO178" s="1">
        <v>0</v>
      </c>
      <c r="BB178" t="s">
        <v>501</v>
      </c>
      <c r="BC178" t="s">
        <v>69</v>
      </c>
      <c r="BD178">
        <v>0</v>
      </c>
      <c r="BE178">
        <v>27</v>
      </c>
      <c r="BF178">
        <v>0</v>
      </c>
      <c r="BG178">
        <v>27</v>
      </c>
      <c r="BH178">
        <v>0</v>
      </c>
    </row>
  </sheetData>
  <autoFilter ref="A3:BJ178"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专精特评分汇总表</vt:lpstr>
      <vt:lpstr>认定名单</vt:lpstr>
      <vt:lpstr>分数数值</vt:lpstr>
      <vt:lpstr>认定名单!Print_Area</vt:lpstr>
      <vt:lpstr>专精特评分汇总表!Print_Area</vt:lpstr>
      <vt:lpstr>认定名单!Print_Titles</vt:lpstr>
      <vt:lpstr>专精特评分汇总表!Print_Titles</vt:lpstr>
      <vt:lpstr>专精特评分汇总表!国家及省级商标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cp:lastPrinted>2024-10-23T07:27:11Z</cp:lastPrinted>
  <dcterms:created xsi:type="dcterms:W3CDTF">2019-10-24T08:00:00Z</dcterms:created>
  <dcterms:modified xsi:type="dcterms:W3CDTF">2024-10-23T07:27:17Z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C167312BF25E431A9B2ACC65AC56E7DE</vt:lpwstr>
  </property>
  <property fmtid="{D5CDD505-2E9C-101B-9397-08002B2CF9AE}" pid="3" name="KSOProductBuildVer">
    <vt:lpwstr>2052-11.1.0.12763</vt:lpwstr>
  </property>
</Properties>
</file>